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/>
  <mc:AlternateContent xmlns:mc="http://schemas.openxmlformats.org/markup-compatibility/2006">
    <mc:Choice Requires="x15">
      <x15ac:absPath xmlns:x15ac="http://schemas.microsoft.com/office/spreadsheetml/2010/11/ac" url="C:\Users\masb\Documents\giełda\raporty\raporty okresowe\2020_1Q\"/>
    </mc:Choice>
  </mc:AlternateContent>
  <xr:revisionPtr revIDLastSave="0" documentId="13_ncr:1_{0F9C0503-7C39-4417-AD2D-497DDBE1A8BE}" xr6:coauthVersionLast="45" xr6:coauthVersionMax="45" xr10:uidLastSave="{00000000-0000-0000-0000-000000000000}"/>
  <bookViews>
    <workbookView xWindow="-23148" yWindow="-540" windowWidth="23256" windowHeight="12576" xr2:uid="{00000000-000D-0000-FFFF-FFFF00000000}"/>
  </bookViews>
  <sheets>
    <sheet name="S Bilans" sheetId="2" r:id="rId1"/>
    <sheet name="S RZiS" sheetId="3" r:id="rId2"/>
    <sheet name="S CF" sheetId="4" r:id="rId3"/>
    <sheet name="ZZKW_s" sheetId="5" r:id="rId4"/>
    <sheet name="J Bilans" sheetId="6" r:id="rId5"/>
    <sheet name="J RZiS" sheetId="7" r:id="rId6"/>
    <sheet name="J CF" sheetId="8" r:id="rId7"/>
    <sheet name="J ZZK" sheetId="9" r:id="rId8"/>
  </sheets>
  <externalReferences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</externalReferences>
  <definedNames>
    <definedName name="_xlnm._FilterDatabase" localSheetId="4" hidden="1">'J Bilans'!$A$1:$E$63</definedName>
    <definedName name="_xlnm._FilterDatabase" localSheetId="0" hidden="1">'S Bilans'!$A$1:$B$77</definedName>
    <definedName name="_R1_Nieodlaczne" localSheetId="4">#REF!</definedName>
    <definedName name="_R1_Nieodlaczne" localSheetId="6">#REF!</definedName>
    <definedName name="_R1_Nieodlaczne" localSheetId="5">#REF!</definedName>
    <definedName name="_R1_Nieodlaczne" localSheetId="7">#REF!</definedName>
    <definedName name="_R1_Nieodlaczne" localSheetId="0">#REF!</definedName>
    <definedName name="_R1_Nieodlaczne" localSheetId="1">#REF!</definedName>
    <definedName name="_R1_Nieodlaczne" localSheetId="3">#REF!</definedName>
    <definedName name="_R1_Nieodlaczne">#REF!</definedName>
    <definedName name="_R2_Kontrolwewn" localSheetId="4">#REF!</definedName>
    <definedName name="_R2_Kontrolwewn" localSheetId="6">#REF!</definedName>
    <definedName name="_R2_Kontrolwewn" localSheetId="5">#REF!</definedName>
    <definedName name="_R2_Kontrolwewn" localSheetId="7">#REF!</definedName>
    <definedName name="_R2_Kontrolwewn" localSheetId="0">#REF!</definedName>
    <definedName name="_R2_Kontrolwewn" localSheetId="1">#REF!</definedName>
    <definedName name="_R2_Kontrolwewn" localSheetId="3">#REF!</definedName>
    <definedName name="_R2_Kontrolwewn">#REF!</definedName>
    <definedName name="_R3_Analityczne" localSheetId="4">#REF!</definedName>
    <definedName name="_R3_Analityczne" localSheetId="6">#REF!</definedName>
    <definedName name="_R3_Analityczne" localSheetId="5">#REF!</definedName>
    <definedName name="_R3_Analityczne" localSheetId="7">#REF!</definedName>
    <definedName name="_R3_Analityczne" localSheetId="0">#REF!</definedName>
    <definedName name="_R3_Analityczne" localSheetId="1">#REF!</definedName>
    <definedName name="_R3_Analityczne" localSheetId="3">#REF!</definedName>
    <definedName name="_R3_Analityczne">#REF!</definedName>
    <definedName name="aa">[2]SF!$C$201:$D$203,[2]SF!$C$205:$D$207,[2]SF!$C$209:$D$210,[2]SF!$C$213:$D$215,[2]SF!$C$217:$D$219,[2]SF!$C$222:$D$228,[2]SF!$C$230:$D$234,[2]SF!$C$237:$D$238,[2]SF!$C$240:$D$241</definedName>
    <definedName name="aaa" localSheetId="3">#REF!</definedName>
    <definedName name="aaa">#REF!</definedName>
    <definedName name="adres" localSheetId="6">[10]WSTĘP!$IU$5</definedName>
    <definedName name="adres">[3]WSTĘP!$IU$5</definedName>
    <definedName name="ala" localSheetId="6">[11]WSTĘP!$IU$9</definedName>
    <definedName name="ala">[4]WSTĘP!$IU$9</definedName>
    <definedName name="AS2DocOpenMode" hidden="1">"AS2DocumentEdit"</definedName>
    <definedName name="B.O." localSheetId="6">[10]WSTĘP!$IU$13</definedName>
    <definedName name="B.O.">[3]WSTĘP!$IU$13</definedName>
    <definedName name="B.Z." localSheetId="6">[10]WSTĘP!$IU$9</definedName>
    <definedName name="B.Z.">[3]WSTĘP!$IU$9</definedName>
    <definedName name="bbb" localSheetId="3">#REF!</definedName>
    <definedName name="bbb">#REF!</definedName>
    <definedName name="COP">#REF!</definedName>
    <definedName name="Dane_aktywa">[5]SF!$C$11:$D$14,[5]SF!$C$17:$D$23,[5]SF!$C$25:$D$26,[5]SF!$C$28:$D$29,[5]SF!$C$32:$D$35,[5]SF!$C$37:$D$41,[5]SF!$C$43:$D$44,[5]SF!$C$47:$D$51,[5]SF!$C$55:$D$57,[5]SF!$C$60:$D$64,[5]SF!$C$68:$D$71,[5]SF!$C$73:$D$76,[5]SF!$C$78:$D$82</definedName>
    <definedName name="Dane_Bilansu">[6]SF!$C$11:$D$15,[6]SF!$C$17:$D$23,[6]SF!$C$25:$D$29,[6]SF!$C$32:$D$36,[6]SF!$C$38:$D$42,[6]SF!$C$44:$D$45,[6]SF!$C$47:$D$49,[6]SF!$C$51:$D$52,[6]SF!$C$60:$D$61,[6]SF!$C$63:$D$69,[6]SF!$C$71:$D$72,[6]SF!$C$74:$D$75,[6]SF!$C$77:$D$78,[6]SF!$C$80:$D$82,[6]SF!$C$85:$D$94,[6]SF!$C$96:$D$97</definedName>
    <definedName name="Dane_kalkulacyjny">[5]SF!$C$201:$D$203,[5]SF!$C$205:$D$207,[5]SF!$C$209:$D$210,[5]SF!$C$213:$D$215,[5]SF!$C$217:$D$219,[5]SF!$C$222:$D$228,[5]SF!$C$230:$D$234,[5]SF!$C$237:$D$238,[5]SF!$C$240:$D$241</definedName>
    <definedName name="Dane_pasywa">[5]SF!$C$90:$D$98,[5]SF!$C$101:$D$101,[5]SF!$C$103:$D$104,[5]SF!$C$106:$D$107,[5]SF!$C$109:$D$109,[5]SF!$C$111:$D$114,[5]SF!$C$118:$D$120,[5]SF!$C$122:$D$124,[5]SF!$C$126:$D$133,[5]SF!$C$135:$D$135,[5]SF!$C$137:$D$138</definedName>
    <definedName name="Dane_porównawczy">[5]SF!$C$147:$D$151,[5]SF!$C$153:$D$161,[5]SF!$C$164:$D$166,[5]SF!$C$168:$D$170,[5]SF!$C$173:$D$179,[5]SF!$C$181:$D$185,[5]SF!$C$188:$D$189,[5]SF!$C$191:$D$192</definedName>
    <definedName name="Dane_RZiS_1.Rodz.">[6]SF!$C$105:$D$108,[6]SF!$C$110:$D$117,[6]SF!$C$120:$D$122,[6]SF!$C$124:$D$125,[6]SF!$C$128:$D$131,[6]SF!$C$133:$D$136,[6]SF!$C$138:$D$139,[6]SF!$C$142:$D$143</definedName>
    <definedName name="Dane_RZiS_2.Kalk.">[6]SF!$C$151,[6]SF!$C$151:$D$152,[6]SF!$C$154:$D$155,[6]SF!$C$157:$D$158,[6]SF!$C$161:$D$163,[6]SF!$C$165:$D$166,[6]SF!$C$169:$D$172,[6]SF!$C$174:$D$177,[6]SF!$C$179:$D$180,[6]SF!$C$183:$D$184</definedName>
    <definedName name="DataZatw" localSheetId="6">[7]Wstęp!$CI$88</definedName>
    <definedName name="DataZatw" localSheetId="5">[7]Wstęp!$CI$88</definedName>
    <definedName name="DataZatw" localSheetId="0">[7]Wstęp!$CI$88</definedName>
    <definedName name="DataZatw" localSheetId="1">[7]Wstęp!$CI$88</definedName>
    <definedName name="DataZatw">[8]Wstęp!$CI$88</definedName>
    <definedName name="DB">[9]P1!$AX$126</definedName>
    <definedName name="FromaPrawna" localSheetId="6">[10]WSTĘP!$IU$3</definedName>
    <definedName name="FromaPrawna">[3]WSTĘP!$IU$3</definedName>
    <definedName name="kodmiejscowość" localSheetId="6">[10]WSTĘP!$IU$6</definedName>
    <definedName name="kodmiejscowość">[3]WSTĘP!$IU$6</definedName>
    <definedName name="KonOkrSpraw" localSheetId="6">[7]Wstęp!$CI$73</definedName>
    <definedName name="KonOkrSpraw" localSheetId="5">[7]Wstęp!$CI$73</definedName>
    <definedName name="KonOkrSpraw" localSheetId="0">[7]Wstęp!$CI$73</definedName>
    <definedName name="KonOkrSpraw" localSheetId="1">[7]Wstęp!$CI$73</definedName>
    <definedName name="KonOkrSpraw">[8]Wstęp!$CI$73</definedName>
    <definedName name="Korekty_Aktywa">[6]SF!$F$11:$U$15,[6]SF!$F$17:$U$23,[6]SF!$F$25:$U$29,[6]SF!$F$32:$U$36,[6]SF!$F$38:$T$42,[6]SF!$U$38,[6]SF!$U$40:$U$42,[6]SF!$F$44:$U$45,[6]SF!$F$47:$U$49,[6]SF!$F$51:$U$52</definedName>
    <definedName name="Korekty_Pasywa">[6]SF!$F$60:$U$61,[6]SF!$F$63:$U$69,[6]SF!$F$71:$U$72,[6]SF!$F$75:$U$75,[6]SF!$F$77:$U$78,[6]SF!$F$80:$U$82,[6]SF!$F$85:$T$94,[6]SF!$U$85:$U$89,[6]SF!$U$91:$U$94,[6]SF!$F$96:$U$97</definedName>
    <definedName name="Korekty_RZiS_1.Rodz.">[6]SF!$F$105:$U$108,[6]SF!$F$110:$U$117,[6]SF!$F$120:$U$122,[6]SF!$F$124:$U$125,[6]SF!$F$128:$U$131,[6]SF!$F$133:$U$136,[6]SF!$F$138:$U$139,[6]SF!$F$142:$T$143,[6]SF!$U$143</definedName>
    <definedName name="Korekty_RZiS_2.Kalk.">[6]SF!$F$151:$U$152,[6]SF!$F$154:$U$155,[6]SF!$F$157:$U$158,[6]SF!$F$161:$U$163,[6]SF!$F$165:$U$166,[6]SF!$F$169:$U$172,[6]SF!$F$174:$U$177,[6]SF!$F$179:$U$180,[6]SF!$F$183:$T$184,[6]SF!$U$184</definedName>
    <definedName name="LDB">[9]P1!$AX$123</definedName>
    <definedName name="LOK">[9]P1!$AX$124</definedName>
    <definedName name="LOKW">[9]P1!$AX$125</definedName>
    <definedName name="MiejsceData" localSheetId="6">[10]WSTĘP!$IU$78</definedName>
    <definedName name="MiejsceData">[3]WSTĘP!$IU$78</definedName>
    <definedName name="miejscowość" localSheetId="6">[10]WSTĘP!$IU$8</definedName>
    <definedName name="miejscowość">[3]WSTĘP!$IU$8</definedName>
    <definedName name="mm">[2]SF!$C$11:$D$14,[2]SF!$C$17:$D$23,[2]SF!$C$25:$D$26,[2]SF!$C$28:$D$29,[2]SF!$C$32:$D$35,[2]SF!$C$37:$D$41,[2]SF!$C$43:$D$44,[2]SF!$C$47:$D$51,[2]SF!$C$55:$D$57,[2]SF!$C$60:$D$64,[2]SF!$C$68:$D$71,[2]SF!$C$73:$D$76,[2]SF!$C$78:$D$82</definedName>
    <definedName name="n" localSheetId="3">#REF!</definedName>
    <definedName name="n">#REF!</definedName>
    <definedName name="NazwaJednostki" localSheetId="6">[7]Wstęp!$Q$15</definedName>
    <definedName name="NazwaJednostki" localSheetId="5">[7]Wstęp!$Q$15</definedName>
    <definedName name="NazwaJednostki" localSheetId="0">[7]Wstęp!$Q$15</definedName>
    <definedName name="NazwaJednostki" localSheetId="1">[7]Wstęp!$Q$15</definedName>
    <definedName name="NazwaJednostki">[8]Wstęp!$Q$15</definedName>
    <definedName name="_xlnm.Print_Area" localSheetId="4">'J Bilans'!$A$1:$E$63</definedName>
    <definedName name="_xlnm.Print_Area" localSheetId="6">'J CF'!$A$1:$C$103</definedName>
    <definedName name="_xlnm.Print_Area" localSheetId="5">'J RZiS'!$A$1:$D$62</definedName>
    <definedName name="_xlnm.Print_Area" localSheetId="7">'J ZZK'!$A$1:$N$72</definedName>
    <definedName name="_xlnm.Print_Area" localSheetId="0">'S Bilans'!$A$1:$E$62</definedName>
    <definedName name="_xlnm.Print_Area" localSheetId="2">'S CF'!$A$1:$C$111</definedName>
    <definedName name="_xlnm.Print_Area" localSheetId="1">'S RZiS'!$A$1:$D$66</definedName>
    <definedName name="_xlnm.Print_Area" localSheetId="3">ZZKW_s!$A$1:$N$73</definedName>
    <definedName name="OdDo" localSheetId="6">[7]Wstęp!$CI$63</definedName>
    <definedName name="OdDo" localSheetId="5">[7]Wstęp!$CI$63</definedName>
    <definedName name="OdDo" localSheetId="0">[7]Wstęp!$CI$63</definedName>
    <definedName name="OdDo" localSheetId="1">[7]Wstęp!$CI$63</definedName>
    <definedName name="OdDo">[8]Wstęp!$CI$63</definedName>
    <definedName name="OdDoPoprz" localSheetId="6">[7]Wstęp!$CI$64</definedName>
    <definedName name="OdDoPoprz" localSheetId="5">[7]Wstęp!$CI$64</definedName>
    <definedName name="OdDoPoprz" localSheetId="0">[7]Wstęp!$CI$64</definedName>
    <definedName name="OdDoPoprz" localSheetId="1">[7]Wstęp!$CI$64</definedName>
    <definedName name="OdDoPoprz">[8]Wstęp!$CI$64</definedName>
    <definedName name="OK">[9]P1!$AX$127</definedName>
    <definedName name="okresbieżący" localSheetId="6">[10]WSTĘP!$IU$16</definedName>
    <definedName name="okresbieżący">[3]WSTĘP!$IU$16</definedName>
    <definedName name="okrespoprzedni" localSheetId="6">[10]WSTĘP!$IU$18</definedName>
    <definedName name="okrespoprzedni">[3]WSTĘP!$IU$18</definedName>
    <definedName name="Pain">[9]P1!$AX$134</definedName>
    <definedName name="PoprzedniB.Z." localSheetId="6">[10]WSTĘP!$IU$15</definedName>
    <definedName name="PoprzedniB.Z.">[3]WSTĘP!$IU$15</definedName>
    <definedName name="PoziomZaokraglen" localSheetId="6">[7]Wstęp!$CI$117</definedName>
    <definedName name="PoziomZaokraglen" localSheetId="5">[7]Wstęp!$CI$117</definedName>
    <definedName name="PoziomZaokraglen" localSheetId="0">[7]Wstęp!$CI$117</definedName>
    <definedName name="PoziomZaokraglen" localSheetId="1">[7]Wstęp!$CI$117</definedName>
    <definedName name="PoziomZaokraglen">[8]Wstęp!$CI$117</definedName>
    <definedName name="RZISjednoKRSwzor">[8]Wstęp!$Q$15</definedName>
    <definedName name="SiedzibaMiasto" localSheetId="6">[7]Wstęp!$V$19</definedName>
    <definedName name="SiedzibaMiasto" localSheetId="5">[7]Wstęp!$V$19</definedName>
    <definedName name="SiedzibaMiasto" localSheetId="0">[7]Wstęp!$V$19</definedName>
    <definedName name="SiedzibaMiasto" localSheetId="1">[7]Wstęp!$V$19</definedName>
    <definedName name="SiedzibaMiasto">[8]Wstęp!$V$19</definedName>
    <definedName name="SkrotWaluty" localSheetId="6">[7]Wstęp!$CI$108</definedName>
    <definedName name="SkrotWaluty" localSheetId="5">[7]Wstęp!$CI$108</definedName>
    <definedName name="SkrotWaluty" localSheetId="0">[7]Wstęp!$CI$108</definedName>
    <definedName name="SkrotWaluty" localSheetId="1">[7]Wstęp!$CI$108</definedName>
    <definedName name="SkrotWaluty">[8]Wstęp!$CI$108</definedName>
    <definedName name="Tabela_1.1">[9]SF!$B$5:$AK$83</definedName>
    <definedName name="Tabela_1.2">[9]SF!$B$85:$AK$139</definedName>
    <definedName name="Tabela_2.1">[9]SF!$B$142:$AK$194</definedName>
    <definedName name="Tabela_2.2">[9]SF!$B$197:$AK$244</definedName>
    <definedName name="WalutaSpraw" localSheetId="6">[7]Wstęp!$CI$107</definedName>
    <definedName name="WalutaSpraw" localSheetId="5">[7]Wstęp!$CI$107</definedName>
    <definedName name="WalutaSpraw" localSheetId="0">[7]Wstęp!$CI$107</definedName>
    <definedName name="WalutaSpraw" localSheetId="1">[7]Wstęp!$CI$107</definedName>
    <definedName name="WalutaSpraw">[8]Wstęp!$CI$107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R71" i="9" l="1"/>
  <c r="Q71" i="9"/>
  <c r="P71" i="9"/>
  <c r="O71" i="9"/>
  <c r="N67" i="9"/>
  <c r="N66" i="9"/>
  <c r="N65" i="9"/>
  <c r="N63" i="9"/>
  <c r="N60" i="9"/>
  <c r="N56" i="9"/>
  <c r="N55" i="9"/>
  <c r="M52" i="9"/>
  <c r="L52" i="9"/>
  <c r="K52" i="9"/>
  <c r="J52" i="9"/>
  <c r="I52" i="9"/>
  <c r="H52" i="9"/>
  <c r="G52" i="9"/>
  <c r="F52" i="9"/>
  <c r="E52" i="9"/>
  <c r="D52" i="9"/>
  <c r="C52" i="9"/>
  <c r="B52" i="9"/>
  <c r="H49" i="9"/>
  <c r="H71" i="9" s="1"/>
  <c r="G49" i="9"/>
  <c r="G71" i="9" s="1"/>
  <c r="F49" i="9"/>
  <c r="F71" i="9" s="1"/>
  <c r="A49" i="9"/>
  <c r="A71" i="9" s="1"/>
  <c r="N48" i="9"/>
  <c r="M46" i="9"/>
  <c r="K46" i="9"/>
  <c r="J46" i="9"/>
  <c r="I46" i="9"/>
  <c r="H46" i="9"/>
  <c r="G46" i="9"/>
  <c r="F46" i="9"/>
  <c r="E46" i="9"/>
  <c r="D46" i="9"/>
  <c r="N46" i="9" s="1"/>
  <c r="C46" i="9"/>
  <c r="B46" i="9"/>
  <c r="K44" i="9"/>
  <c r="N44" i="9" s="1"/>
  <c r="M43" i="9"/>
  <c r="M49" i="9" s="1"/>
  <c r="M71" i="9" s="1"/>
  <c r="L43" i="9"/>
  <c r="K43" i="9"/>
  <c r="K49" i="9" s="1"/>
  <c r="K71" i="9" s="1"/>
  <c r="J43" i="9"/>
  <c r="J49" i="9" s="1"/>
  <c r="J71" i="9" s="1"/>
  <c r="I43" i="9"/>
  <c r="I49" i="9" s="1"/>
  <c r="I71" i="9" s="1"/>
  <c r="H43" i="9"/>
  <c r="G43" i="9"/>
  <c r="F43" i="9"/>
  <c r="E43" i="9"/>
  <c r="E49" i="9" s="1"/>
  <c r="E71" i="9" s="1"/>
  <c r="D43" i="9"/>
  <c r="D49" i="9" s="1"/>
  <c r="D71" i="9" s="1"/>
  <c r="C43" i="9"/>
  <c r="C49" i="9" s="1"/>
  <c r="C71" i="9" s="1"/>
  <c r="B43" i="9"/>
  <c r="B49" i="9" s="1"/>
  <c r="B71" i="9" s="1"/>
  <c r="N41" i="9"/>
  <c r="R36" i="9"/>
  <c r="Q36" i="9"/>
  <c r="P36" i="9"/>
  <c r="O36" i="9"/>
  <c r="N34" i="9"/>
  <c r="N33" i="9"/>
  <c r="N32" i="9"/>
  <c r="N31" i="9"/>
  <c r="N30" i="9"/>
  <c r="N28" i="9"/>
  <c r="L28" i="9"/>
  <c r="I27" i="9"/>
  <c r="I25" i="9"/>
  <c r="N25" i="9" s="1"/>
  <c r="I24" i="9"/>
  <c r="I23" i="9"/>
  <c r="I21" i="9"/>
  <c r="N20" i="9"/>
  <c r="N16" i="9"/>
  <c r="M16" i="9"/>
  <c r="L16" i="9"/>
  <c r="K16" i="9"/>
  <c r="J16" i="9"/>
  <c r="I16" i="9"/>
  <c r="H16" i="9"/>
  <c r="G16" i="9"/>
  <c r="F16" i="9"/>
  <c r="E16" i="9"/>
  <c r="D16" i="9"/>
  <c r="C16" i="9"/>
  <c r="B16" i="9"/>
  <c r="A13" i="9"/>
  <c r="A36" i="9" s="1"/>
  <c r="N12" i="9"/>
  <c r="N10" i="9"/>
  <c r="M9" i="9"/>
  <c r="M13" i="9" s="1"/>
  <c r="M36" i="9" s="1"/>
  <c r="L9" i="9"/>
  <c r="L13" i="9" s="1"/>
  <c r="L36" i="9" s="1"/>
  <c r="K9" i="9"/>
  <c r="K13" i="9" s="1"/>
  <c r="K36" i="9" s="1"/>
  <c r="J9" i="9"/>
  <c r="J13" i="9" s="1"/>
  <c r="J36" i="9" s="1"/>
  <c r="I9" i="9"/>
  <c r="I13" i="9" s="1"/>
  <c r="I36" i="9" s="1"/>
  <c r="H9" i="9"/>
  <c r="H13" i="9" s="1"/>
  <c r="H36" i="9" s="1"/>
  <c r="G9" i="9"/>
  <c r="G13" i="9" s="1"/>
  <c r="G36" i="9" s="1"/>
  <c r="F9" i="9"/>
  <c r="F13" i="9" s="1"/>
  <c r="F36" i="9" s="1"/>
  <c r="E9" i="9"/>
  <c r="E13" i="9" s="1"/>
  <c r="E36" i="9" s="1"/>
  <c r="D9" i="9"/>
  <c r="D13" i="9" s="1"/>
  <c r="D36" i="9" s="1"/>
  <c r="N7" i="9"/>
  <c r="N6" i="9"/>
  <c r="L6" i="9"/>
  <c r="K6" i="9"/>
  <c r="C6" i="9"/>
  <c r="C13" i="9" s="1"/>
  <c r="C36" i="9" s="1"/>
  <c r="B6" i="9"/>
  <c r="B13" i="9" s="1"/>
  <c r="N4" i="9"/>
  <c r="C103" i="8"/>
  <c r="B103" i="8"/>
  <c r="C98" i="8"/>
  <c r="B98" i="8"/>
  <c r="C72" i="8"/>
  <c r="B72" i="8"/>
  <c r="C49" i="8"/>
  <c r="B49" i="8"/>
  <c r="C6" i="8"/>
  <c r="B6" i="8"/>
  <c r="C5" i="8"/>
  <c r="B5" i="8"/>
  <c r="D59" i="7"/>
  <c r="C59" i="7"/>
  <c r="D53" i="7"/>
  <c r="D60" i="7" s="1"/>
  <c r="C53" i="7"/>
  <c r="C60" i="7" s="1"/>
  <c r="D44" i="7"/>
  <c r="D42" i="7"/>
  <c r="D45" i="7" s="1"/>
  <c r="D9" i="7"/>
  <c r="C9" i="7"/>
  <c r="D5" i="7"/>
  <c r="C5" i="7"/>
  <c r="C13" i="7" s="1"/>
  <c r="E50" i="6"/>
  <c r="D50" i="6"/>
  <c r="C50" i="6"/>
  <c r="E40" i="6"/>
  <c r="D40" i="6"/>
  <c r="C40" i="6"/>
  <c r="C39" i="6" s="1"/>
  <c r="E33" i="6"/>
  <c r="D33" i="6"/>
  <c r="C33" i="6"/>
  <c r="E32" i="6"/>
  <c r="D32" i="6"/>
  <c r="C32" i="6"/>
  <c r="I22" i="6"/>
  <c r="I21" i="6"/>
  <c r="I20" i="6"/>
  <c r="I19" i="6"/>
  <c r="I18" i="6"/>
  <c r="I17" i="6"/>
  <c r="E17" i="6"/>
  <c r="D17" i="6"/>
  <c r="C17" i="6"/>
  <c r="E7" i="6"/>
  <c r="E28" i="6" s="1"/>
  <c r="D7" i="6"/>
  <c r="C7" i="6"/>
  <c r="H6" i="6"/>
  <c r="N69" i="5"/>
  <c r="L69" i="5"/>
  <c r="N68" i="5"/>
  <c r="L68" i="5"/>
  <c r="N67" i="5"/>
  <c r="L67" i="5"/>
  <c r="N66" i="5"/>
  <c r="L66" i="5"/>
  <c r="N58" i="5"/>
  <c r="N50" i="5"/>
  <c r="M48" i="5"/>
  <c r="M51" i="5" s="1"/>
  <c r="M73" i="5" s="1"/>
  <c r="K48" i="5"/>
  <c r="L46" i="5"/>
  <c r="N46" i="5" s="1"/>
  <c r="K45" i="5"/>
  <c r="K51" i="5" s="1"/>
  <c r="K73" i="5" s="1"/>
  <c r="N43" i="5"/>
  <c r="L43" i="5"/>
  <c r="L45" i="5" s="1"/>
  <c r="J37" i="5"/>
  <c r="I37" i="5"/>
  <c r="H37" i="5"/>
  <c r="G37" i="5"/>
  <c r="F37" i="5"/>
  <c r="E37" i="5"/>
  <c r="D37" i="5"/>
  <c r="C37" i="5"/>
  <c r="B37" i="5"/>
  <c r="N36" i="5"/>
  <c r="N35" i="5"/>
  <c r="N34" i="5"/>
  <c r="N20" i="5"/>
  <c r="L13" i="5"/>
  <c r="K13" i="5"/>
  <c r="K37" i="5" s="1"/>
  <c r="N12" i="5"/>
  <c r="N9" i="5"/>
  <c r="N7" i="5"/>
  <c r="N6" i="5"/>
  <c r="N13" i="5" s="1"/>
  <c r="N4" i="5"/>
  <c r="C111" i="4"/>
  <c r="B111" i="4"/>
  <c r="C105" i="4"/>
  <c r="B105" i="4"/>
  <c r="C77" i="4"/>
  <c r="B77" i="4"/>
  <c r="C6" i="4"/>
  <c r="B6" i="4"/>
  <c r="C5" i="4"/>
  <c r="B5" i="4"/>
  <c r="D64" i="3"/>
  <c r="D65" i="3" s="1"/>
  <c r="C64" i="3"/>
  <c r="D58" i="3"/>
  <c r="C58" i="3"/>
  <c r="D47" i="3"/>
  <c r="D48" i="3" s="1"/>
  <c r="C26" i="3"/>
  <c r="D9" i="3"/>
  <c r="D13" i="3" s="1"/>
  <c r="D18" i="3" s="1"/>
  <c r="C9" i="3"/>
  <c r="D5" i="3"/>
  <c r="C5" i="3"/>
  <c r="E49" i="2"/>
  <c r="D49" i="2"/>
  <c r="C49" i="2"/>
  <c r="E39" i="2"/>
  <c r="E38" i="2" s="1"/>
  <c r="E62" i="2" s="1"/>
  <c r="D39" i="2"/>
  <c r="D38" i="2" s="1"/>
  <c r="C39" i="2"/>
  <c r="C38" i="2" s="1"/>
  <c r="E30" i="2"/>
  <c r="D30" i="2"/>
  <c r="D62" i="2" s="1"/>
  <c r="C30" i="2"/>
  <c r="C62" i="2" s="1"/>
  <c r="E29" i="2"/>
  <c r="D29" i="2"/>
  <c r="C29" i="2"/>
  <c r="E15" i="2"/>
  <c r="D15" i="2"/>
  <c r="C15" i="2"/>
  <c r="E6" i="2"/>
  <c r="E24" i="2" s="1"/>
  <c r="D6" i="2"/>
  <c r="D24" i="2" s="1"/>
  <c r="C6" i="2"/>
  <c r="C24" i="2" s="1"/>
  <c r="C32" i="8" l="1"/>
  <c r="C43" i="8" s="1"/>
  <c r="C46" i="8" s="1"/>
  <c r="B32" i="8"/>
  <c r="B43" i="8" s="1"/>
  <c r="D13" i="7"/>
  <c r="D18" i="7" s="1"/>
  <c r="D24" i="7" s="1"/>
  <c r="D28" i="7" s="1"/>
  <c r="D31" i="7" s="1"/>
  <c r="D35" i="7" s="1"/>
  <c r="D36" i="7" s="1"/>
  <c r="D39" i="6"/>
  <c r="C63" i="6"/>
  <c r="C28" i="6"/>
  <c r="D28" i="6"/>
  <c r="D63" i="6"/>
  <c r="E39" i="6"/>
  <c r="E63" i="6" s="1"/>
  <c r="L48" i="5"/>
  <c r="N48" i="5" s="1"/>
  <c r="N51" i="5" s="1"/>
  <c r="N73" i="5" s="1"/>
  <c r="L51" i="5"/>
  <c r="B35" i="4"/>
  <c r="B46" i="4" s="1"/>
  <c r="B49" i="4" s="1"/>
  <c r="C35" i="4"/>
  <c r="C46" i="4" s="1"/>
  <c r="C49" i="4" s="1"/>
  <c r="N13" i="9"/>
  <c r="N36" i="9" s="1"/>
  <c r="B36" i="9"/>
  <c r="L44" i="9"/>
  <c r="L46" i="9" s="1"/>
  <c r="N43" i="9"/>
  <c r="N49" i="9" s="1"/>
  <c r="N71" i="9" s="1"/>
  <c r="S71" i="9" s="1"/>
  <c r="N9" i="9"/>
  <c r="C18" i="7"/>
  <c r="N37" i="5"/>
  <c r="L37" i="5"/>
  <c r="L73" i="5"/>
  <c r="N45" i="5"/>
  <c r="D51" i="3"/>
  <c r="D24" i="3"/>
  <c r="D29" i="3" s="1"/>
  <c r="C13" i="3"/>
  <c r="D50" i="3"/>
  <c r="C65" i="3"/>
  <c r="D62" i="7" l="1"/>
  <c r="L49" i="9"/>
  <c r="L71" i="9" s="1"/>
  <c r="B46" i="8"/>
  <c r="C24" i="7"/>
  <c r="C18" i="3"/>
  <c r="D35" i="3"/>
  <c r="D34" i="3"/>
  <c r="C28" i="7" l="1"/>
  <c r="D66" i="3"/>
  <c r="D41" i="3"/>
  <c r="C24" i="3"/>
  <c r="C31" i="7" l="1"/>
  <c r="C29" i="3"/>
  <c r="C62" i="7" l="1"/>
  <c r="C35" i="7"/>
  <c r="C34" i="3"/>
  <c r="C35" i="3"/>
  <c r="C36" i="7" l="1"/>
  <c r="C66" i="3"/>
  <c r="C41" i="3"/>
  <c r="C41" i="7" l="1"/>
  <c r="C47" i="3"/>
  <c r="C42" i="3"/>
  <c r="C42" i="7" l="1"/>
  <c r="C44" i="7"/>
  <c r="C48" i="3"/>
  <c r="C50" i="3"/>
  <c r="C45" i="7" l="1"/>
  <c r="C51" i="3"/>
</calcChain>
</file>

<file path=xl/sharedStrings.xml><?xml version="1.0" encoding="utf-8"?>
<sst xmlns="http://schemas.openxmlformats.org/spreadsheetml/2006/main" count="1395" uniqueCount="324">
  <si>
    <t xml:space="preserve">II.  SKRÓCONE SKONSOLIDOWANE  SPRAWOZDANIE FINANSOWE  GRUPY KAPITAŁOWEJ AILLERON SA 
ZA I KWARTAŁ 2020 ROKU ZAKOŃCZONY 31/03/2020
</t>
  </si>
  <si>
    <t>SPORZĄDZONE WEDŁUG
MIĘDZYNARODOWYCH STANDARDÓW SPRAWOZDAWCZOŚCI FINANSOWEJ</t>
  </si>
  <si>
    <t xml:space="preserve">1. SKONSOLIDOWANE SPRAWOZDANIE Z SYTUACJI FINANSOWEJ </t>
  </si>
  <si>
    <t>Aktywa</t>
  </si>
  <si>
    <t>Nota</t>
  </si>
  <si>
    <t>tys. PLN</t>
  </si>
  <si>
    <t>Stan na 
31/03/2020</t>
  </si>
  <si>
    <t>Stan na 
31/12/2019</t>
  </si>
  <si>
    <t>Stan na 
31/03/2019</t>
  </si>
  <si>
    <t>AKTYWA TRWAŁE</t>
  </si>
  <si>
    <t>Rzeczowe aktywa trwałe</t>
  </si>
  <si>
    <t>Nieruchomości inwestycyjne</t>
  </si>
  <si>
    <t>Wartość firmy</t>
  </si>
  <si>
    <t>Pozostałe aktywa niematerialne</t>
  </si>
  <si>
    <t>Inwestycje w jednostkach zależnych</t>
  </si>
  <si>
    <t>Aktywa z tytułu podatku odroczonego</t>
  </si>
  <si>
    <t>Pozostałe aktywa finansowe</t>
  </si>
  <si>
    <t>Pozostałe aktywa</t>
  </si>
  <si>
    <t>AKTYWA OBROTOWE</t>
  </si>
  <si>
    <t>Zapasy</t>
  </si>
  <si>
    <t>Należności z tytułu dostaw i usług oraz pozostałe należności</t>
  </si>
  <si>
    <t>Należności z tytułu kontraktów budowlanych i podobne</t>
  </si>
  <si>
    <t>Bieżące aktywa podatkowe</t>
  </si>
  <si>
    <t xml:space="preserve">Pozostałe aktywa </t>
  </si>
  <si>
    <t>Środki pieniężne i ich ekwiwalenty</t>
  </si>
  <si>
    <t>Aktywa klasyfikowane jako przeznaczone do zbycia</t>
  </si>
  <si>
    <t>AKTYWA RAZEM</t>
  </si>
  <si>
    <t>SKONSOLIDOWANE SPRAWOZDANIE Z SYTUACJI FINANSOWEJ - C.D.</t>
  </si>
  <si>
    <t>PASYWA</t>
  </si>
  <si>
    <t>KAPITAŁ WŁASNY</t>
  </si>
  <si>
    <t>Kapitał akcyjny</t>
  </si>
  <si>
    <t>Nadwyżka ze sprzedaży akcji</t>
  </si>
  <si>
    <t>Zyski zatrzymane</t>
  </si>
  <si>
    <t>Wynik wycen odnoszonych bezpośrednio poprzez kapitał własny</t>
  </si>
  <si>
    <t>Kwoty ujęte bezpośrednio w kapitale, związane z aktywami klasyfikowanymi jako przeznaczone do zbycia</t>
  </si>
  <si>
    <t>Różnice kursowe z przeliczenia jednostek zagranicznych</t>
  </si>
  <si>
    <t>Kapitały przypadajace na jednostki zalezne dające współkontrolę nad spółką</t>
  </si>
  <si>
    <t>ZOBOWIĄZANIA</t>
  </si>
  <si>
    <t>Zobowiązania długoterminowe</t>
  </si>
  <si>
    <t>Długoterminowe zobowiązania z tyt. obligacji  i umowy leasingu</t>
  </si>
  <si>
    <t>Długoterminowe zobowiązania finansowe z tyt kredytów</t>
  </si>
  <si>
    <t>Pozostałe zobowiązania długoterminowe</t>
  </si>
  <si>
    <t>Rezerwa na świadczenia emerytalne i podobne</t>
  </si>
  <si>
    <t>Rezerwy z tyt. napraw gwarancyjnych</t>
  </si>
  <si>
    <t>Rezerwa z tytułu opcji na akcje</t>
  </si>
  <si>
    <t>Rezerwa z tytułu odroczonego podatku dochodowego</t>
  </si>
  <si>
    <t>Pozostałe rezerwy długoterminowe</t>
  </si>
  <si>
    <t>Przychody przyszłych okresów</t>
  </si>
  <si>
    <t>Zobowiązania krótkoterminowe</t>
  </si>
  <si>
    <t>Zobowiązania z tytułu dostaw i usług oraz pozostałe zobowiązania</t>
  </si>
  <si>
    <t>Zobowiązania z tytułu kontraktów budowlanych i podobnych</t>
  </si>
  <si>
    <t>Krótkoterminowe zobowiązania z tyt. otrzymanych kredytów</t>
  </si>
  <si>
    <t>Krótkoterminowe zobowiązania z tyt. obligacji  i umowy leasingu</t>
  </si>
  <si>
    <t>Krótkoterminowe zobowiązania z tyt. dywidendy</t>
  </si>
  <si>
    <t>Pozostałe krótkoterminowe zobowiązania finansowe</t>
  </si>
  <si>
    <t>Bieżące zobowiązania podatkowe</t>
  </si>
  <si>
    <t>Rezerwy na  świadczenia emerytalne i podobne</t>
  </si>
  <si>
    <t>Rezerwy krótkoterminowe</t>
  </si>
  <si>
    <t>Pozostałe zobowiązania</t>
  </si>
  <si>
    <t>Zobowiązania związane z aktywami trwałymi zaklasyfikowanymi jako przeznaczone do sprzedaży</t>
  </si>
  <si>
    <t>PASYWA RAZEM</t>
  </si>
  <si>
    <t>2. SKONSOLIDOWANY RACHUNEK ZYSKÓW I STRAT ORAZ SPRAWOZDANIE Z POZOSTAŁYCH CAŁKOWITYCH DOCHODÓW ZA OKRES OD 01.01.2020 DO 31.03.2020</t>
  </si>
  <si>
    <t>Wariant kalkulacyjny</t>
  </si>
  <si>
    <t>tys.PLN</t>
  </si>
  <si>
    <t>3 miesięce
zakończone
31/03/2020</t>
  </si>
  <si>
    <t>3 miesiące
zakończone
31/03/2019</t>
  </si>
  <si>
    <t>Działalność kontynuowana</t>
  </si>
  <si>
    <t>Przychody ze sprzedaży</t>
  </si>
  <si>
    <t>Przychody ze sprzedaży wyrobów</t>
  </si>
  <si>
    <t xml:space="preserve">Przychody ze sprzedaży usług </t>
  </si>
  <si>
    <t>Przychody ze sprzedaży towarów i materiałów</t>
  </si>
  <si>
    <t>Koszt własny sprzedaży (koszt sprzedanych produktów, usług, towarów i materiałów)</t>
  </si>
  <si>
    <t>Koszt wytworzenia sprzedanych wyrobów</t>
  </si>
  <si>
    <t>Koszt sprzedanych usług</t>
  </si>
  <si>
    <t>Koszt sprzedanych towarów i materiałów</t>
  </si>
  <si>
    <t>Zysk (strata) brutto ze sprzedaży</t>
  </si>
  <si>
    <t>Koszty sprzedaży</t>
  </si>
  <si>
    <t>Koszty ogólnego zarządu</t>
  </si>
  <si>
    <t>Pozostałe przychody operacyjne</t>
  </si>
  <si>
    <t>Pozostałe koszty operacyjne</t>
  </si>
  <si>
    <t>Zysk (strata) na działalności operacyjnej</t>
  </si>
  <si>
    <t>Przychody finansowe</t>
  </si>
  <si>
    <t>Koszty finansowe</t>
  </si>
  <si>
    <t>Udział w zyskach jednostek stowarzyszonych</t>
  </si>
  <si>
    <t>Zysk ze sprzedaży udziałów w jednostce stowarzyszonej</t>
  </si>
  <si>
    <t>Inne (opisać)</t>
  </si>
  <si>
    <t>Zysk (strata) przed opodatkowaniem</t>
  </si>
  <si>
    <t>Podatek dochodowy</t>
  </si>
  <si>
    <t>część bieżąca</t>
  </si>
  <si>
    <t>część odroczona</t>
  </si>
  <si>
    <t>Zysk (strata) netto z działalności kontynuowanej</t>
  </si>
  <si>
    <t>Działalność zaniechana</t>
  </si>
  <si>
    <t>Zysk (strata) netto z działalności zaniechanej</t>
  </si>
  <si>
    <t>Inne całkowite dochody</t>
  </si>
  <si>
    <t>Całkowite dochody ogółem</t>
  </si>
  <si>
    <t>Zysk (strata) netto</t>
  </si>
  <si>
    <t>SKONSOLIDOWANY RACHUNEK ZYSKÓW I STRAT ORAZ SPRAWOZDANIE Z POZOSTAŁYCH CAŁKOWITYCH DOCHODÓW ZA OKRES 01.01.2020 - 31.03.2020 - [C.D.]</t>
  </si>
  <si>
    <t>Zysk (strata) netto, z tego przypadający:</t>
  </si>
  <si>
    <t>- akcjonariuszom podmiotu dominującego</t>
  </si>
  <si>
    <t>- akcjonariuszom mniejszościowym</t>
  </si>
  <si>
    <t>Zysk (strata) netto na jedną akcję zwykłą</t>
  </si>
  <si>
    <t>(w zł/gr na jedną akcję):</t>
  </si>
  <si>
    <t>z działalności kontynuowanej</t>
  </si>
  <si>
    <t>- podstawowy</t>
  </si>
  <si>
    <t>- rozwodniony</t>
  </si>
  <si>
    <t>z działalności kontynuowanej i zaniechanej</t>
  </si>
  <si>
    <t>POZOSTAŁE CAŁKOWITE DOCHODY NETTO</t>
  </si>
  <si>
    <t>Składniki, które nie zostaną przeniesione w późniejszych okresach do rachunku zysków i strat:</t>
  </si>
  <si>
    <t>Skutki przeszacowania aktywów trwałych</t>
  </si>
  <si>
    <t xml:space="preserve">Udział w skutkach przeszacowania aktywów trwałych jednostek stowarzyszonych </t>
  </si>
  <si>
    <t xml:space="preserve">Przeszacowanie zobowiązań z tytułu świadczeń pracowniczych </t>
  </si>
  <si>
    <t xml:space="preserve">Inne </t>
  </si>
  <si>
    <t>Składniki, które mogą zostać przeniesione w późniejszych okresach do rachunku zysków i strat:</t>
  </si>
  <si>
    <t xml:space="preserve">Różnice kursowe z przeliczenia jednostek zagranicznych </t>
  </si>
  <si>
    <t xml:space="preserve">Skutki przeszacowania aktywów finansowych dostępnych do sprzedaży </t>
  </si>
  <si>
    <t xml:space="preserve">Efektywną część zysków i strat związanych z instrumentem zabezpieczającym w ramach zabezpieczenia przepływów pieniężnych </t>
  </si>
  <si>
    <t xml:space="preserve">Pozostałe całkowite dochody netto razem </t>
  </si>
  <si>
    <t xml:space="preserve">SUMA CAŁKOWITYCH DOCHODÓW </t>
  </si>
  <si>
    <t>3. SKONSOLIDOWANE SPRAWOZDANIE Z PRZEPŁYWÓW PIENIĘŻNYCH 
ZA OKRES OD 01.01.2020 DO 31.03.2020 [METODA POŚREDNIA]</t>
  </si>
  <si>
    <t>Przepływy pieniężne z działalności operacyjnej</t>
  </si>
  <si>
    <t>Zysk za rok obrotowy</t>
  </si>
  <si>
    <t>Korekty: Koszt podatku dochodowego ujęty w wyniku</t>
  </si>
  <si>
    <t>Udział w zysku akcjonariuszy mniejszościowych</t>
  </si>
  <si>
    <t>Udział w zysku jednostek stowarzyszonych</t>
  </si>
  <si>
    <t>Koszty finansowe ujęte w wyniku</t>
  </si>
  <si>
    <t>Przychody z inwestycji ujęte w wyniku</t>
  </si>
  <si>
    <t>Zysk ze zbycia składników rzeczowych aktywów trwałych</t>
  </si>
  <si>
    <t>Zysk/strata z tytułu likwidacji środków trwałych</t>
  </si>
  <si>
    <t>(Zysk) / strata netto z wyceny zobowiązań finansowych wycenianych w skorygowanej cenie nabycia</t>
  </si>
  <si>
    <t>(Zysk) / strata netto z wyceny aktywów finansowych przeznaczonych do obrotu</t>
  </si>
  <si>
    <t>Zysk/strata z tytułu zmiany przeznaczenia środków trwałych</t>
  </si>
  <si>
    <t>Zysk ze zbycia jednostki zależnej</t>
  </si>
  <si>
    <t xml:space="preserve">Korekta konsolidacyjna wartości aktywów finansowych </t>
  </si>
  <si>
    <t>(Zysk) / strata netto z wyceny zobowiązań finansowych wycenianych w wartości godziwej przez wynik</t>
  </si>
  <si>
    <t>(Zysk) / strata netto z wyceny zobowiązań finansowych przeznaczonych do obrotu</t>
  </si>
  <si>
    <t>Nieefektywna część zabezpieczenia przepływów pieniężnych</t>
  </si>
  <si>
    <t>Strata z tytułu utraty wartości inwestycji długoterminowych</t>
  </si>
  <si>
    <t>(Zysk) / strata netto ze zbycia aktywów finansowych dostępnych do sprzedaży</t>
  </si>
  <si>
    <t>(Zysk) / strata netto z tytułu utraty wartości aktywów finasnowych</t>
  </si>
  <si>
    <t>Zysk/strata z tytułu zwrotu wartości inwestycji długoterminowych</t>
  </si>
  <si>
    <t>Strata z tytułu utraty wartości należności z tytułu dostaw i usług</t>
  </si>
  <si>
    <t>Odwrócenie odpisu z tytułu utraty wartości należności z tytułu dostaw i usług</t>
  </si>
  <si>
    <t>Amortyzacja i umorzenie aktywów trwałych</t>
  </si>
  <si>
    <t>Utrata wartości aktywów trwałych</t>
  </si>
  <si>
    <t>(Dodatnie) / ujemne różnice kursowe netto</t>
  </si>
  <si>
    <t>Koszty z tytułu płatności na bazie akcji rozliczanych instrumentami kapitałowymi</t>
  </si>
  <si>
    <t>Koszty wynikające z emisji akcji na pokrycie otrzymanych usług konsultacyjnych</t>
  </si>
  <si>
    <t>Amortyzacja kontraktów gwarancji finansowych</t>
  </si>
  <si>
    <t>Korekta z połączenia jednostki zależnej</t>
  </si>
  <si>
    <t xml:space="preserve">Zmiany w kapitale obrotowym: </t>
  </si>
  <si>
    <t>(Zwiększenie) / zmniejszenie salda należności z tytułu dostaw i usług oraz pozostałych należności</t>
  </si>
  <si>
    <t>(Zwiększenie) / zmniejszenie należności z tytułu kontraktów budowlanych</t>
  </si>
  <si>
    <t>(Zwiększenie) / zmniejszenie stanu zapasów</t>
  </si>
  <si>
    <t>(Zwiększenie) / zmniejszenie pozostałych aktywów</t>
  </si>
  <si>
    <t>Zmniejszenie salda zobowiązań z tytułu dostaw i usług oraz pozostałych zobowiązań</t>
  </si>
  <si>
    <t>Zwiększenie / (zmniejszenie) zobowiązań z tytułu kontraktów budowlanych</t>
  </si>
  <si>
    <t>Zwiększenie / (zmniejszenie) rezerw</t>
  </si>
  <si>
    <t>Zwiększenie / (zmniejszenie) przychodów przyszłych okresów</t>
  </si>
  <si>
    <t>Zwiększenie / (zmniejszenie) pozostałych zobowiązań</t>
  </si>
  <si>
    <t>Środki pieniężne wygenerowane na działalności operacyjnej</t>
  </si>
  <si>
    <t>Zapłacone odsetki i różnice kursowe</t>
  </si>
  <si>
    <t>Zapłacony podatek dochodowy</t>
  </si>
  <si>
    <t>ŚRODKI PIENIĘŻNE NETTO Z DZIAŁALNOŚCI OPERACYJNEJ</t>
  </si>
  <si>
    <t>SKONSOLIDOWANE SPRAWOZDANIE Z PRZEPŁYWÓW PIENIĘŻNYCH 
ZA OKRES OD 01.01.2020 DO 31.03.2020 [METODA POŚREDNIA]- [C.D.]</t>
  </si>
  <si>
    <t>Przepływy pieniężne z działalności inwestycyjnej</t>
  </si>
  <si>
    <t>Płatności z tytułu nabycia aktywów finansowych</t>
  </si>
  <si>
    <t>Wpływy ze sprzedaży aktywów finansowych</t>
  </si>
  <si>
    <t>Otrzymane odsetki od jedn. powiązanych</t>
  </si>
  <si>
    <t>Tantiemy i inne dochody z działalności inwestycyjnej</t>
  </si>
  <si>
    <t>Dywidenda otrzymana od jednostek stowarzyszonych</t>
  </si>
  <si>
    <t>Inne otrzymane dywidendy</t>
  </si>
  <si>
    <t>Pożyczki otrzymane od jednostek powiązanych</t>
  </si>
  <si>
    <t>Pożyczki spłacone od jednostek powiązanych</t>
  </si>
  <si>
    <t>Pożyczki udzielone jednostkom powiązanym</t>
  </si>
  <si>
    <t>Pożyczki zwrócone jednostkom powiązanym</t>
  </si>
  <si>
    <t>Płatności za rzeczowe aktywa trwałe</t>
  </si>
  <si>
    <t>Wpływy z tytułu zbycia składników rzeczowych aktywów trwałych</t>
  </si>
  <si>
    <t>Płatności za nieruchomości inwestycyjne</t>
  </si>
  <si>
    <t>Wpływy ze sprzedaży nieruchomości inwestycyjnych</t>
  </si>
  <si>
    <t>Płatności za aktywa niematerialne</t>
  </si>
  <si>
    <t>Wydatki netto z tytułu przejęcia jednostek zależnych</t>
  </si>
  <si>
    <t>Wpływy netto na poczet przejęcia jednostek zależnych</t>
  </si>
  <si>
    <t>Wpływy netto z tytułu sprzedaży jednostek zależnych</t>
  </si>
  <si>
    <t>Wpływy netto z tytułu sprzedaży jednostek stowarzyszonych</t>
  </si>
  <si>
    <t>inne wpływy/wydatki inwestycyjne</t>
  </si>
  <si>
    <t>Wpływy netto z tytułu przejęcia jednostki zależnej</t>
  </si>
  <si>
    <t>ŚRODKI PIENIĘŻNE NETTO (WYDANE) / WYGENEROWANE                                
W ZWIĄZKU Z DZIAŁALNOŚCIĄ INWESTYCYJNĄ</t>
  </si>
  <si>
    <t>SKONSOLIDOWANE SPRAWOZDANIE Z PRZEPŁYWÓW PIENIĘŻNYCH 
ZA OKRES OD 1 STYCZNIA 2018 DO 30 CZERWCA 2018 [METODA POŚREDNIA] - C.D.</t>
  </si>
  <si>
    <t xml:space="preserve">Przepływy pieniężne z działalności finansowej </t>
  </si>
  <si>
    <t>Wpływy z tytułu emisji własnych akcji</t>
  </si>
  <si>
    <t xml:space="preserve">Wpływy z tytułu emisji obligacji </t>
  </si>
  <si>
    <t xml:space="preserve">Płatności z tytułu kosztów emisji akcji </t>
  </si>
  <si>
    <t>Płatności z tytułu odkupu akcji</t>
  </si>
  <si>
    <t>Płatności z tytułu kosztów odkupu akcji</t>
  </si>
  <si>
    <t>Wpływy z emisji umarzalnych kumulacyjnych akcji preferencyjnych</t>
  </si>
  <si>
    <t>Wpływy z emisji weksli długoterminowych</t>
  </si>
  <si>
    <t>Spłata odsetek od obligacji</t>
  </si>
  <si>
    <t>Spłata rat kredytowych</t>
  </si>
  <si>
    <t>Spłata odsetek od kredytu</t>
  </si>
  <si>
    <t>Rachunki kart kredytowych</t>
  </si>
  <si>
    <t>Płatności z tytułu wykupu obligacji</t>
  </si>
  <si>
    <t>Spłata odsetek od pożyczek otrzymanych od jednostek zależnych</t>
  </si>
  <si>
    <t>Zaciągnięcie kredytu długoterminowego</t>
  </si>
  <si>
    <t>Wpływy z pożyczek</t>
  </si>
  <si>
    <t>Wpływy ze spłaty udzielonych pożyczek</t>
  </si>
  <si>
    <t>Spłata pożyczki</t>
  </si>
  <si>
    <t>Zaciągnięcie kredytu krótkoterminowego</t>
  </si>
  <si>
    <t>Wpływy z pożyczek rządowych</t>
  </si>
  <si>
    <t>Wpływy ze sprzedaży częściowej udziałów w spółkach zależnych niepowodującej utraty kontroli</t>
  </si>
  <si>
    <t>Dywidendy wypłacone na rzecz właścicieli</t>
  </si>
  <si>
    <t>Spłata zadłużenia z tyt. umów leasingu (leasing, odsetki, pozostałe)</t>
  </si>
  <si>
    <t>ŚRODKI PIENIĘŻNE NETTO WYKORZYSTANE W DZIAŁALNOŚCI FINANSOWEJ</t>
  </si>
  <si>
    <t>Zwiększenie netto środków pieniężnych i ich ekwiwalentów</t>
  </si>
  <si>
    <t>Środki pieniężne i ich ekwiwalenty na początek okresu sprawozdawczego</t>
  </si>
  <si>
    <t>Wpływ zmian kursów walut na saldo środków pieniężnych w walutach obcych</t>
  </si>
  <si>
    <t>Wpływ odsetek z tyt. środków pieniężnych naliczonych do dnia bilansowego</t>
  </si>
  <si>
    <t>Zmiana stanu innych środków pieniężnych</t>
  </si>
  <si>
    <t>ŚRODKI PIENIĘŻNE I ICH EKWIWALENTY NA KONIEC OKRESU SPRAWOZDAWCZEGO</t>
  </si>
  <si>
    <t>4. SKONSOLIDOWANE SPRAWOZDANIE ZE ZMIAN W KAPITALE WŁASNYM ZA OKRES SPRAWOZDAWCZY KOŃCZĄCY SIĘ 31 MARCA 2020 ROKU</t>
  </si>
  <si>
    <t>Kapitał podstawowy</t>
  </si>
  <si>
    <t>Kapitał rezerwowy ogółem</t>
  </si>
  <si>
    <t>Kapitał rezerwowy z przeszac. Rzeczowych aktywów trwałych</t>
  </si>
  <si>
    <t>Kapitał rezerwowy z przeszac. Inwestycji</t>
  </si>
  <si>
    <t>Kapitał rezerwowy na świadczenia pracownicze rozliczane instrumentami kapitałowymi</t>
  </si>
  <si>
    <t>Kapitał rezerwowy na zabezpieczenia</t>
  </si>
  <si>
    <t>Kapitał rezerwowy z przewalutowania</t>
  </si>
  <si>
    <t>Nadwyżka ze sprzedaży opcji na obligacje zamienne</t>
  </si>
  <si>
    <t>Przypadające akcjonariuszom jednostki dominującej</t>
  </si>
  <si>
    <t>Przypadające udziałom niedającym kontroli</t>
  </si>
  <si>
    <t>Razem</t>
  </si>
  <si>
    <t>Stan na 1 stycznia 2019 roku (z poprzedniego sprawozdania)</t>
  </si>
  <si>
    <t xml:space="preserve">                -   </t>
  </si>
  <si>
    <t xml:space="preserve">            -   </t>
  </si>
  <si>
    <t xml:space="preserve">                 -   </t>
  </si>
  <si>
    <t xml:space="preserve">                    -  </t>
  </si>
  <si>
    <t xml:space="preserve">Przekształcenia      </t>
  </si>
  <si>
    <t xml:space="preserve">- </t>
  </si>
  <si>
    <t>-</t>
  </si>
  <si>
    <t xml:space="preserve">-  </t>
  </si>
  <si>
    <t xml:space="preserve"> -   </t>
  </si>
  <si>
    <t>Stan na 1 stycznia 2019 roku (po przekształceniach)</t>
  </si>
  <si>
    <t>Zysk netto za rok obrotowy</t>
  </si>
  <si>
    <t>Pozostałe całkowite dochody za rok obrotowy (netto)</t>
  </si>
  <si>
    <t>Suma całkowitych dochodów</t>
  </si>
  <si>
    <t>Wykorzystanie rezerwy w ramach planu pracowniczych opcji na akcję</t>
  </si>
  <si>
    <t xml:space="preserve">-    </t>
  </si>
  <si>
    <t>Ujęcie płatności dokonywanych na bazie akcji</t>
  </si>
  <si>
    <t xml:space="preserve"> -</t>
  </si>
  <si>
    <t>Wypłata dywidendy</t>
  </si>
  <si>
    <t>Stan na 31 marca 2019 roku</t>
  </si>
  <si>
    <t xml:space="preserve">              -   </t>
  </si>
  <si>
    <t xml:space="preserve">           -   </t>
  </si>
  <si>
    <t xml:space="preserve">                   -   </t>
  </si>
  <si>
    <t xml:space="preserve">                  -</t>
  </si>
  <si>
    <t xml:space="preserve">-   </t>
  </si>
  <si>
    <t>Emisja akcji zwykłych</t>
  </si>
  <si>
    <t>Warranty wydane w ramach planu pracowniczych opcji na akcje</t>
  </si>
  <si>
    <t>Emisja akcji zwykłych w ramach planu pracowniczych opcji na akcje</t>
  </si>
  <si>
    <t>Emisja akcji zwykłych z tytułu świadczonych usług doradczych</t>
  </si>
  <si>
    <t>Emisja zamiennych akcji preferencyjnych bez prawa do głosu</t>
  </si>
  <si>
    <t>Emisja obligacji zamiennych</t>
  </si>
  <si>
    <t>Koszty emisji akcji</t>
  </si>
  <si>
    <t>Odkup akcji zwykłych</t>
  </si>
  <si>
    <t>Koszty odkupu akcji zwykłych</t>
  </si>
  <si>
    <t>Emisja akcji powyżej ceny nominalnej</t>
  </si>
  <si>
    <t>Przeniesienie do zysków zatrzymanych</t>
  </si>
  <si>
    <t>Z podziału zysku</t>
  </si>
  <si>
    <t>Przeniesienie na kapitał zapasowy</t>
  </si>
  <si>
    <t>Pokrycie strat z lat poprzednich</t>
  </si>
  <si>
    <t xml:space="preserve">Zysk dot. lat poprzednich jako skutek przejścia
na MSSF </t>
  </si>
  <si>
    <t xml:space="preserve">Przeniesienie na kapitał zapasowy </t>
  </si>
  <si>
    <t>Podatek dochodowy związany z transakcjami z właścicielami</t>
  </si>
  <si>
    <t>SKONSOLIDOWANE SPRAWOZDANIE ZE ZMIAN W KAPITALE WŁASNYM ZA OKRES SPRAWOZDAWCZY KOŃCZĄCY SIĘ 31 MARCA 2020 ROKU - [C.D.]</t>
  </si>
  <si>
    <t>Stan na 1 stycznia 2020 roku (z poprzedniego sprawozdania)</t>
  </si>
  <si>
    <t>Stan na 1 stycznia 2020 roku (po przekształceniach)</t>
  </si>
  <si>
    <t>Stan na 31 marca 2020 roku</t>
  </si>
  <si>
    <t>Rozwiązanie kapitału rezerwowego na plan opcyjny</t>
  </si>
  <si>
    <t>Przeniesienie straty do pokrycia z zysków lat kolejnych</t>
  </si>
  <si>
    <t xml:space="preserve">Pokrycie strat z lat poprzednich </t>
  </si>
  <si>
    <t>Przeniesienie na rozrachunki z tyt. dywidendy</t>
  </si>
  <si>
    <t>Zysk dot. lat poprzednich jako skutek przejścia na MSSF</t>
  </si>
  <si>
    <t xml:space="preserve"> IV.  SKRÓCONE JEDNOSTKOWE SPRAWOZDANIE FINANSOWE  AILLERON SA 
         ZA I KWARTAŁ 2020 ROKU ZAKOŃCZONY 31/03/2020</t>
  </si>
  <si>
    <t xml:space="preserve">JEDNOSTKOWE SPRAWOZDANIE Z SYTUACJI FINANSOWEJ </t>
  </si>
  <si>
    <t>Należności z tytułu leasingu finansowego</t>
  </si>
  <si>
    <t>Należności z tytułu kontraktów budowlanych</t>
  </si>
  <si>
    <t>JEDNOSTKOWE SPRAWOZDANIE Z SYTUACJI FINANSOWEJ NA DZIEŃ 30.06.2018 ROKU -C.D.</t>
  </si>
  <si>
    <t>Rezerwy z tytułu napraw gwarancyjnych</t>
  </si>
  <si>
    <t>Rezerwy z tytułu opcji na akcje</t>
  </si>
  <si>
    <t>JEDNOSTKOWY RACHUNEK ZYSKÓW I STRAT ORAZ SPRAWOZDANIE Z POZOSTAŁYCH CAŁKOWITYCH DOCHODÓW ZA OKRES 01.01.2020 - 31.03.2020</t>
  </si>
  <si>
    <t>3 miesięce zakończone
31/03/2019</t>
  </si>
  <si>
    <r>
      <t xml:space="preserve">Koszt własny sprzedaży </t>
    </r>
    <r>
      <rPr>
        <sz val="9"/>
        <color rgb="FF000000"/>
        <rFont val="Lato Light"/>
        <family val="2"/>
        <charset val="238"/>
      </rPr>
      <t>(koszt sprzedanych produktów, usług, towarów i materiałów)</t>
    </r>
  </si>
  <si>
    <t>ZYSK (STRATA) NETTO</t>
  </si>
  <si>
    <t>JEDNOSTKOWY RACHUNEK ZYSKÓW I STRAT ORAZ SPRAWOZDANIE Z POZOSTAŁYCH CAŁKOWITYCH DOCHODÓW ZA OKRES 01.01.2020 - 31.03.2020 - [C.D.]</t>
  </si>
  <si>
    <t>JEDNOSTKOWY RACHUNEK PRZEPŁYWÓW PIENIĘŻNYCH ZA OKRES 01.01.2020 - 31.03.2020</t>
  </si>
  <si>
    <t>3 miesięce
zakończone
31/03/2019</t>
  </si>
  <si>
    <t>(Zysk)/strata ze zbycia jednostki zależnej</t>
  </si>
  <si>
    <t>Korekta rozliczenia o połączenie ze spółką zależną środków pieniężnych</t>
  </si>
  <si>
    <t>Zysk z efektywnego rozliczenia roszczeń wobec spółki</t>
  </si>
  <si>
    <t>Zmniejszenie salda zobowiązań z tytułu dostaw i usług oraz pozostałych zobowiązań podatkowych</t>
  </si>
  <si>
    <t>Zapłacone odsetki</t>
  </si>
  <si>
    <t>JEDNOSTKOWY RACHUNEK PRZEPŁYWÓW PIENIĘŻNYCH - [C.D.]</t>
  </si>
  <si>
    <t>Otrzymane odsetki od jednostek powiązanych</t>
  </si>
  <si>
    <t>Pożyczki spłacone do jednostek powiązanych</t>
  </si>
  <si>
    <t>Wpływy z pożyczek udzielonych jednostkom powiązanym</t>
  </si>
  <si>
    <t>Pożyczki zwrócone przez jednostki powiązane</t>
  </si>
  <si>
    <t>ŚRODKI PIENIĘŻNE NETTO (WYDANE) / WYGENEROWANE 
W ZWIĄZKU Z DZIAŁALNOŚCIĄ INWESTYCYJNĄ</t>
  </si>
  <si>
    <t>Wpływy z tytułu emisji obligacji</t>
  </si>
  <si>
    <t>Płatności z tytułu kosztów emisji akcji</t>
  </si>
  <si>
    <t>Spłata pożyczki od jedn. Powwiązanej</t>
  </si>
  <si>
    <t>Spłata odstek od pożyczek otrzymanych od jednostek zaleznych</t>
  </si>
  <si>
    <t>Zaciągnięcie kredytu krókoterminowego</t>
  </si>
  <si>
    <t>Zaciągniecie kredytu od jednostek powiązanych</t>
  </si>
  <si>
    <t>Wpływy z pożyczek od jedn pow SMOS</t>
  </si>
  <si>
    <t>Wpływy z pożyczek otrzymanych od jednostek powiązanych</t>
  </si>
  <si>
    <t>Dywidendy wypłacone na rzecz umarzalnych akcji preferencyjnych</t>
  </si>
  <si>
    <t>Zwiększenie/(zmniejszenie) netto środków pieniężnych i ich ekwiwalentów</t>
  </si>
  <si>
    <t xml:space="preserve">Wpływ odsetek z tyt. środków pieniężnych naliczonych do dnia bilansowego
</t>
  </si>
  <si>
    <t xml:space="preserve"> JEDNOSTKOWE SPRAWOZDANIE ZE ZMIAN W KAPITALE WŁASNYM ZA OKRES SPRAWOZDAWCZY KOŃCZĄCY SIĘ 31 MARCA 2020 ROKU</t>
  </si>
  <si>
    <t xml:space="preserve">Przekształcenia     </t>
  </si>
  <si>
    <t>Przeniesienie na rozrachunki z tyt. Dywidendy</t>
  </si>
  <si>
    <t>Zysk dot. lat poprzednich jako skutek przejścia
na MSSF</t>
  </si>
  <si>
    <t xml:space="preserve"> JEDNOSTKOWE SPRAWOZDANIE ZE ZMIAN W KAPITALE WŁASNYM ZA OKRES SPRAWOZDAWCZY KOŃCZĄCY SIĘ 31 MARCA 2020 ROKU - C.D.</t>
  </si>
  <si>
    <t>Przekształcenia</t>
  </si>
  <si>
    <t xml:space="preserve">Emisja akcji zwykłych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</si>
</sst>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#,&quot;  &quot;;\-\ #,###,&quot;  &quot;;_-* &quot;- &quot;\ _-;_-@_-"/>
    <numFmt numFmtId="165" formatCode="_-* #,##0.00\ _z_ł_-;\-* #,##0.00\ _z_ł_-;_-* &quot;-&quot;??\ _z_ł_-;_-@_-"/>
    <numFmt numFmtId="166" formatCode="_-* #,##0\ _z_ł_-;\-* #,##0\ _z_ł_-;_-* &quot;-&quot;??\ _z_ł_-;_-@_-"/>
    <numFmt numFmtId="167" formatCode="#,##0.00;\(#,##0.00\)"/>
    <numFmt numFmtId="168" formatCode="_-* #,##0\ _z_ł_-;\-* #,##0\ _z_ł_-;_-* &quot;-&quot;\ _z_ł_-;_-@_-"/>
  </numFmts>
  <fonts count="4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0"/>
      <color rgb="FFE73E2A"/>
      <name val="Lato Light"/>
      <family val="2"/>
      <charset val="238"/>
    </font>
    <font>
      <sz val="11"/>
      <color theme="1"/>
      <name val="Lato Light"/>
      <family val="2"/>
      <charset val="238"/>
    </font>
    <font>
      <sz val="7"/>
      <color rgb="FFE73E2A"/>
      <name val="Lato Light"/>
      <family val="2"/>
      <charset val="238"/>
    </font>
    <font>
      <sz val="10"/>
      <color theme="1"/>
      <name val="Lato Light"/>
      <family val="2"/>
      <charset val="238"/>
    </font>
    <font>
      <sz val="9"/>
      <color rgb="FFE73E2A"/>
      <name val="Lato Light"/>
      <family val="2"/>
      <charset val="238"/>
    </font>
    <font>
      <sz val="9"/>
      <color theme="1"/>
      <name val="Lato Light"/>
      <family val="2"/>
      <charset val="238"/>
    </font>
    <font>
      <sz val="10"/>
      <name val="Arial"/>
      <family val="2"/>
      <charset val="238"/>
    </font>
    <font>
      <sz val="9"/>
      <name val="Lato Light"/>
      <charset val="238"/>
    </font>
    <font>
      <sz val="11"/>
      <color theme="0"/>
      <name val="Lato Light"/>
      <family val="2"/>
      <charset val="238"/>
    </font>
    <font>
      <sz val="9"/>
      <name val="Lato Light"/>
      <family val="2"/>
      <charset val="238"/>
    </font>
    <font>
      <sz val="9"/>
      <color rgb="FFE73E2A"/>
      <name val="Lato Light"/>
      <charset val="238"/>
    </font>
    <font>
      <sz val="10"/>
      <name val="Tahoma"/>
      <family val="2"/>
      <charset val="238"/>
    </font>
    <font>
      <sz val="10"/>
      <color theme="1"/>
      <name val="Calibri"/>
      <family val="2"/>
      <charset val="238"/>
      <scheme val="minor"/>
    </font>
    <font>
      <sz val="8.5"/>
      <color rgb="FFE73E2A"/>
      <name val="Lato Light"/>
      <family val="2"/>
      <charset val="238"/>
    </font>
    <font>
      <sz val="9"/>
      <color rgb="FF000000"/>
      <name val="Lato Light"/>
      <family val="2"/>
      <charset val="238"/>
    </font>
    <font>
      <sz val="11"/>
      <name val="Arial"/>
      <family val="2"/>
      <charset val="238"/>
    </font>
    <font>
      <sz val="9"/>
      <name val="Arial"/>
      <family val="2"/>
      <charset val="238"/>
    </font>
    <font>
      <sz val="8.5"/>
      <color rgb="FF0D0D0D"/>
      <name val="Lato Light"/>
      <family val="2"/>
      <charset val="238"/>
    </font>
    <font>
      <b/>
      <sz val="10"/>
      <color rgb="FF00769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8.5"/>
      <name val="Lato Light"/>
      <family val="2"/>
      <charset val="238"/>
    </font>
    <font>
      <sz val="8.5"/>
      <color theme="1"/>
      <name val="Lato Light"/>
      <family val="2"/>
      <charset val="238"/>
    </font>
    <font>
      <sz val="8"/>
      <color theme="1"/>
      <name val="Lato Light"/>
      <family val="2"/>
      <charset val="238"/>
    </font>
    <font>
      <sz val="11"/>
      <color theme="1"/>
      <name val="Arial"/>
      <family val="2"/>
      <charset val="238"/>
    </font>
    <font>
      <sz val="10"/>
      <color rgb="FF0D0D0D"/>
      <name val="Lato Light"/>
      <family val="2"/>
      <charset val="238"/>
    </font>
    <font>
      <sz val="10"/>
      <color rgb="FFE73E2A"/>
      <name val="Lato Light"/>
      <charset val="238"/>
    </font>
    <font>
      <sz val="10"/>
      <name val="Lato Light"/>
      <charset val="238"/>
    </font>
    <font>
      <sz val="10"/>
      <color theme="1"/>
      <name val="Lato Light"/>
      <charset val="238"/>
    </font>
    <font>
      <sz val="8"/>
      <color rgb="FF0D0D0D"/>
      <name val="Lato Light"/>
      <family val="2"/>
      <charset val="238"/>
    </font>
    <font>
      <sz val="8"/>
      <color rgb="FFE73E2A"/>
      <name val="Lato Light"/>
      <family val="2"/>
      <charset val="238"/>
    </font>
    <font>
      <sz val="7"/>
      <name val="Lato Light"/>
      <family val="2"/>
      <charset val="238"/>
    </font>
    <font>
      <b/>
      <i/>
      <sz val="9"/>
      <color rgb="FF007691"/>
      <name val="Arial"/>
      <family val="2"/>
      <charset val="238"/>
    </font>
    <font>
      <sz val="10"/>
      <color rgb="FF000000"/>
      <name val="Lato Light"/>
      <family val="2"/>
      <charset val="238"/>
    </font>
    <font>
      <sz val="10"/>
      <name val="Arial"/>
      <family val="2"/>
    </font>
    <font>
      <sz val="8"/>
      <color rgb="FF000000"/>
      <name val="Lato Light"/>
      <family val="2"/>
      <charset val="238"/>
    </font>
    <font>
      <sz val="9"/>
      <color theme="1"/>
      <name val="Lato Light"/>
      <charset val="238"/>
    </font>
    <font>
      <sz val="8.5"/>
      <color rgb="FF000000"/>
      <name val="Lato Light"/>
      <family val="2"/>
      <charset val="238"/>
    </font>
    <font>
      <b/>
      <i/>
      <sz val="9"/>
      <color rgb="FF007691"/>
      <name val="Lato Light"/>
      <charset val="238"/>
    </font>
    <font>
      <sz val="8.5"/>
      <color theme="1"/>
      <name val="Arial"/>
      <family val="2"/>
      <charset val="238"/>
    </font>
    <font>
      <sz val="11"/>
      <color rgb="FFE73E2A"/>
      <name val="Lato Light"/>
      <family val="2"/>
      <charset val="238"/>
    </font>
    <font>
      <sz val="8"/>
      <color rgb="FF0D0D0D"/>
      <name val="Arial"/>
      <family val="2"/>
      <charset val="238"/>
    </font>
    <font>
      <sz val="9"/>
      <color rgb="FFE73E2A"/>
      <name val="Arial"/>
      <family val="2"/>
      <charset val="238"/>
    </font>
    <font>
      <sz val="8"/>
      <color rgb="FFE73E2A"/>
      <name val="Arial"/>
      <family val="2"/>
      <charset val="238"/>
    </font>
    <font>
      <sz val="8"/>
      <name val="Lato Light"/>
      <family val="2"/>
      <charset val="238"/>
    </font>
    <font>
      <sz val="9"/>
      <color rgb="FFFF0000"/>
      <name val="Lato Light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769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rgb="FFE73E2A"/>
      </bottom>
      <diagonal/>
    </border>
    <border>
      <left/>
      <right/>
      <top style="thin">
        <color rgb="FFE73E2A"/>
      </top>
      <bottom/>
      <diagonal/>
    </border>
    <border>
      <left/>
      <right/>
      <top style="thin">
        <color rgb="FFE73E2A"/>
      </top>
      <bottom style="thin">
        <color rgb="FFE73E2A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theme="0" tint="-0.34998626667073579"/>
      </top>
      <bottom style="medium">
        <color theme="0" tint="-0.3499862666707357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E73E2A"/>
      </right>
      <top style="thin">
        <color rgb="FFE73E2A"/>
      </top>
      <bottom/>
      <diagonal/>
    </border>
    <border>
      <left/>
      <right style="thin">
        <color rgb="FFE73E2A"/>
      </right>
      <top/>
      <bottom style="thin">
        <color rgb="FFE73E2A"/>
      </bottom>
      <diagonal/>
    </border>
    <border>
      <left/>
      <right style="thin">
        <color rgb="FFE73E2A"/>
      </right>
      <top style="thin">
        <color rgb="FFE73E2A"/>
      </top>
      <bottom style="thin">
        <color rgb="FFE73E2A"/>
      </bottom>
      <diagonal/>
    </border>
    <border>
      <left style="thin">
        <color rgb="FFE73E2A"/>
      </left>
      <right style="thin">
        <color rgb="FFE73E2A"/>
      </right>
      <top style="thin">
        <color rgb="FFE73E2A"/>
      </top>
      <bottom style="thin">
        <color rgb="FFE73E2A"/>
      </bottom>
      <diagonal/>
    </border>
    <border>
      <left style="thin">
        <color rgb="FFE73E2A"/>
      </left>
      <right/>
      <top style="thin">
        <color rgb="FFE73E2A"/>
      </top>
      <bottom style="thin">
        <color rgb="FFE73E2A"/>
      </bottom>
      <diagonal/>
    </border>
    <border>
      <left style="thin">
        <color rgb="FFE73E2A"/>
      </left>
      <right/>
      <top/>
      <bottom/>
      <diagonal/>
    </border>
    <border>
      <left/>
      <right style="thin">
        <color rgb="FFE73E2A"/>
      </right>
      <top/>
      <bottom/>
      <diagonal/>
    </border>
    <border>
      <left style="thin">
        <color rgb="FFE73E2A"/>
      </left>
      <right/>
      <top/>
      <bottom style="thin">
        <color rgb="FFE73E2A"/>
      </bottom>
      <diagonal/>
    </border>
    <border>
      <left style="thin">
        <color rgb="FFE73E2A"/>
      </left>
      <right style="thin">
        <color rgb="FFE73E2A"/>
      </right>
      <top style="thin">
        <color rgb="FFE73E2A"/>
      </top>
      <bottom/>
      <diagonal/>
    </border>
    <border>
      <left style="thin">
        <color rgb="FFE73E2A"/>
      </left>
      <right/>
      <top style="thin">
        <color rgb="FFE73E2A"/>
      </top>
      <bottom/>
      <diagonal/>
    </border>
    <border>
      <left style="thin">
        <color rgb="FFE73E2A"/>
      </left>
      <right style="thin">
        <color rgb="FFE73E2A"/>
      </right>
      <top/>
      <bottom style="thin">
        <color rgb="FFE73E2A"/>
      </bottom>
      <diagonal/>
    </border>
  </borders>
  <cellStyleXfs count="9">
    <xf numFmtId="0" fontId="0" fillId="0" borderId="0"/>
    <xf numFmtId="0" fontId="1" fillId="0" borderId="0"/>
    <xf numFmtId="0" fontId="8" fillId="0" borderId="0"/>
    <xf numFmtId="165" fontId="1" fillId="0" borderId="0" applyFont="0" applyFill="0" applyBorder="0" applyAlignment="0" applyProtection="0"/>
    <xf numFmtId="0" fontId="13" fillId="0" borderId="0"/>
    <xf numFmtId="167" fontId="20" fillId="0" borderId="5">
      <alignment horizontal="left" vertical="center" wrapText="1"/>
    </xf>
    <xf numFmtId="0" fontId="21" fillId="0" borderId="0"/>
    <xf numFmtId="0" fontId="35" fillId="0" borderId="0"/>
    <xf numFmtId="0" fontId="8" fillId="0" borderId="0"/>
  </cellStyleXfs>
  <cellXfs count="285">
    <xf numFmtId="0" fontId="0" fillId="0" borderId="0" xfId="0"/>
    <xf numFmtId="0" fontId="2" fillId="2" borderId="0" xfId="1" applyFont="1" applyFill="1" applyAlignment="1">
      <alignment horizontal="center" vertical="top" wrapText="1"/>
    </xf>
    <xf numFmtId="0" fontId="3" fillId="0" borderId="0" xfId="1" applyFont="1" applyAlignment="1">
      <alignment vertical="top"/>
    </xf>
    <xf numFmtId="0" fontId="4" fillId="0" borderId="0" xfId="1" applyFont="1" applyAlignment="1">
      <alignment horizontal="center" vertical="top" wrapText="1"/>
    </xf>
    <xf numFmtId="0" fontId="4" fillId="2" borderId="0" xfId="1" applyFont="1" applyFill="1" applyAlignment="1">
      <alignment horizontal="center" vertical="top" wrapText="1"/>
    </xf>
    <xf numFmtId="0" fontId="2" fillId="3" borderId="1" xfId="1" applyFont="1" applyFill="1" applyBorder="1" applyAlignment="1">
      <alignment horizontal="left" vertical="center" wrapText="1"/>
    </xf>
    <xf numFmtId="0" fontId="5" fillId="0" borderId="0" xfId="1" applyFont="1"/>
    <xf numFmtId="0" fontId="2" fillId="3" borderId="2" xfId="1" applyFont="1" applyFill="1" applyBorder="1" applyAlignment="1">
      <alignment horizontal="left" vertical="center" wrapText="1"/>
    </xf>
    <xf numFmtId="0" fontId="2" fillId="3" borderId="2" xfId="1" applyFont="1" applyFill="1" applyBorder="1" applyAlignment="1">
      <alignment horizontal="right" vertical="center"/>
    </xf>
    <xf numFmtId="0" fontId="6" fillId="4" borderId="3" xfId="1" applyFont="1" applyFill="1" applyBorder="1" applyAlignment="1">
      <alignment horizontal="center" vertical="center" wrapText="1"/>
    </xf>
    <xf numFmtId="0" fontId="3" fillId="0" borderId="0" xfId="1" applyFont="1"/>
    <xf numFmtId="0" fontId="2" fillId="3" borderId="1" xfId="1" applyFont="1" applyFill="1" applyBorder="1" applyAlignment="1">
      <alignment horizontal="right" vertical="center"/>
    </xf>
    <xf numFmtId="0" fontId="2" fillId="2" borderId="1" xfId="1" applyFont="1" applyFill="1" applyBorder="1" applyAlignment="1">
      <alignment horizontal="right" vertical="center" wrapText="1"/>
    </xf>
    <xf numFmtId="0" fontId="7" fillId="3" borderId="3" xfId="1" applyFont="1" applyFill="1" applyBorder="1" applyAlignment="1">
      <alignment horizontal="left" vertical="center" wrapText="1"/>
    </xf>
    <xf numFmtId="0" fontId="7" fillId="3" borderId="3" xfId="1" applyFont="1" applyFill="1" applyBorder="1" applyAlignment="1">
      <alignment horizontal="right" vertical="center"/>
    </xf>
    <xf numFmtId="164" fontId="9" fillId="2" borderId="3" xfId="2" applyNumberFormat="1" applyFont="1" applyFill="1" applyBorder="1"/>
    <xf numFmtId="4" fontId="3" fillId="0" borderId="0" xfId="1" applyNumberFormat="1" applyFont="1"/>
    <xf numFmtId="166" fontId="10" fillId="5" borderId="0" xfId="3" applyNumberFormat="1" applyFont="1" applyFill="1"/>
    <xf numFmtId="0" fontId="11" fillId="3" borderId="0" xfId="1" applyFont="1" applyFill="1" applyAlignment="1">
      <alignment horizontal="left" vertical="center" wrapText="1"/>
    </xf>
    <xf numFmtId="0" fontId="11" fillId="3" borderId="0" xfId="1" applyFont="1" applyFill="1" applyAlignment="1">
      <alignment horizontal="right" vertical="center"/>
    </xf>
    <xf numFmtId="164" fontId="9" fillId="0" borderId="0" xfId="2" applyNumberFormat="1" applyFont="1"/>
    <xf numFmtId="166" fontId="3" fillId="0" borderId="0" xfId="3" applyNumberFormat="1" applyFont="1"/>
    <xf numFmtId="0" fontId="6" fillId="3" borderId="3" xfId="1" applyFont="1" applyFill="1" applyBorder="1" applyAlignment="1">
      <alignment horizontal="left" vertical="center" wrapText="1"/>
    </xf>
    <xf numFmtId="0" fontId="6" fillId="3" borderId="3" xfId="1" applyFont="1" applyFill="1" applyBorder="1" applyAlignment="1">
      <alignment horizontal="right" vertical="center"/>
    </xf>
    <xf numFmtId="164" fontId="12" fillId="2" borderId="3" xfId="2" applyNumberFormat="1" applyFont="1" applyFill="1" applyBorder="1" applyAlignment="1">
      <alignment vertical="center"/>
    </xf>
    <xf numFmtId="0" fontId="6" fillId="6" borderId="2" xfId="1" applyFont="1" applyFill="1" applyBorder="1" applyAlignment="1">
      <alignment horizontal="left" vertical="center" wrapText="1"/>
    </xf>
    <xf numFmtId="0" fontId="6" fillId="6" borderId="2" xfId="1" applyFont="1" applyFill="1" applyBorder="1" applyAlignment="1">
      <alignment horizontal="right" vertical="center"/>
    </xf>
    <xf numFmtId="164" fontId="6" fillId="2" borderId="2" xfId="2" applyNumberFormat="1" applyFont="1" applyFill="1" applyBorder="1"/>
    <xf numFmtId="0" fontId="6" fillId="2" borderId="0" xfId="1" applyFont="1" applyFill="1" applyAlignment="1">
      <alignment horizontal="left" vertical="center" wrapText="1"/>
    </xf>
    <xf numFmtId="0" fontId="6" fillId="2" borderId="0" xfId="1" applyFont="1" applyFill="1" applyAlignment="1">
      <alignment horizontal="right" vertical="center"/>
    </xf>
    <xf numFmtId="164" fontId="6" fillId="2" borderId="0" xfId="2" applyNumberFormat="1" applyFont="1" applyFill="1"/>
    <xf numFmtId="0" fontId="2" fillId="2" borderId="1" xfId="1" applyFont="1" applyFill="1" applyBorder="1" applyAlignment="1">
      <alignment horizontal="left" vertical="center" wrapText="1"/>
    </xf>
    <xf numFmtId="164" fontId="11" fillId="2" borderId="3" xfId="2" applyNumberFormat="1" applyFont="1" applyFill="1" applyBorder="1"/>
    <xf numFmtId="164" fontId="11" fillId="0" borderId="0" xfId="2" applyNumberFormat="1" applyFont="1"/>
    <xf numFmtId="0" fontId="11" fillId="6" borderId="0" xfId="1" applyFont="1" applyFill="1" applyAlignment="1">
      <alignment horizontal="left" vertical="center" wrapText="1"/>
    </xf>
    <xf numFmtId="164" fontId="6" fillId="2" borderId="3" xfId="2" applyNumberFormat="1" applyFont="1" applyFill="1" applyBorder="1" applyAlignment="1">
      <alignment vertical="center"/>
    </xf>
    <xf numFmtId="0" fontId="11" fillId="0" borderId="0" xfId="4" applyFont="1" applyAlignment="1">
      <alignment wrapText="1"/>
    </xf>
    <xf numFmtId="0" fontId="11" fillId="0" borderId="0" xfId="4" applyFont="1"/>
    <xf numFmtId="4" fontId="11" fillId="0" borderId="0" xfId="4" applyNumberFormat="1" applyFont="1"/>
    <xf numFmtId="0" fontId="11" fillId="2" borderId="0" xfId="4" applyFont="1" applyFill="1" applyAlignment="1">
      <alignment wrapText="1"/>
    </xf>
    <xf numFmtId="0" fontId="3" fillId="0" borderId="0" xfId="1" applyFont="1" applyAlignment="1">
      <alignment wrapText="1"/>
    </xf>
    <xf numFmtId="0" fontId="2" fillId="6" borderId="1" xfId="1" applyFont="1" applyFill="1" applyBorder="1" applyAlignment="1">
      <alignment horizontal="left" vertical="top" wrapText="1"/>
    </xf>
    <xf numFmtId="0" fontId="14" fillId="0" borderId="0" xfId="1" applyFont="1" applyAlignment="1">
      <alignment vertical="top"/>
    </xf>
    <xf numFmtId="0" fontId="6" fillId="6" borderId="3" xfId="1" applyFont="1" applyFill="1" applyBorder="1" applyAlignment="1">
      <alignment horizontal="left" vertical="center" wrapText="1"/>
    </xf>
    <xf numFmtId="0" fontId="1" fillId="0" borderId="0" xfId="1"/>
    <xf numFmtId="0" fontId="6" fillId="2" borderId="3" xfId="1" applyFont="1" applyFill="1" applyBorder="1" applyAlignment="1">
      <alignment horizontal="right" vertical="center" wrapText="1"/>
    </xf>
    <xf numFmtId="0" fontId="15" fillId="3" borderId="0" xfId="1" applyFont="1" applyFill="1" applyAlignment="1">
      <alignment horizontal="justify" vertical="center" wrapText="1"/>
    </xf>
    <xf numFmtId="0" fontId="15" fillId="3" borderId="0" xfId="1" applyFont="1" applyFill="1" applyAlignment="1">
      <alignment horizontal="justify" vertical="center"/>
    </xf>
    <xf numFmtId="0" fontId="6" fillId="4" borderId="0" xfId="1" applyFont="1" applyFill="1" applyAlignment="1">
      <alignment horizontal="right" vertical="center" wrapText="1"/>
    </xf>
    <xf numFmtId="0" fontId="16" fillId="3" borderId="3" xfId="1" applyFont="1" applyFill="1" applyBorder="1" applyAlignment="1">
      <alignment horizontal="left" vertical="center" wrapText="1"/>
    </xf>
    <xf numFmtId="0" fontId="16" fillId="3" borderId="3" xfId="1" applyFont="1" applyFill="1" applyBorder="1" applyAlignment="1">
      <alignment horizontal="right" vertical="center" wrapText="1"/>
    </xf>
    <xf numFmtId="164" fontId="11" fillId="0" borderId="3" xfId="2" applyNumberFormat="1" applyFont="1" applyBorder="1"/>
    <xf numFmtId="164" fontId="1" fillId="0" borderId="0" xfId="1" applyNumberFormat="1"/>
    <xf numFmtId="0" fontId="7" fillId="3" borderId="0" xfId="1" applyFont="1" applyFill="1" applyAlignment="1">
      <alignment horizontal="left" vertical="center" wrapText="1"/>
    </xf>
    <xf numFmtId="0" fontId="7" fillId="3" borderId="0" xfId="1" applyFont="1" applyFill="1" applyAlignment="1">
      <alignment horizontal="left" vertical="center"/>
    </xf>
    <xf numFmtId="164" fontId="17" fillId="0" borderId="4" xfId="2" applyNumberFormat="1" applyFont="1" applyBorder="1"/>
    <xf numFmtId="164" fontId="11" fillId="0" borderId="3" xfId="2" applyNumberFormat="1" applyFont="1" applyBorder="1" applyAlignment="1">
      <alignment vertical="center"/>
    </xf>
    <xf numFmtId="0" fontId="7" fillId="3" borderId="3" xfId="1" applyFont="1" applyFill="1" applyBorder="1" applyAlignment="1">
      <alignment horizontal="right" vertical="center" wrapText="1"/>
    </xf>
    <xf numFmtId="0" fontId="6" fillId="3" borderId="0" xfId="1" applyFont="1" applyFill="1" applyAlignment="1">
      <alignment horizontal="justify" vertical="center" wrapText="1"/>
    </xf>
    <xf numFmtId="0" fontId="6" fillId="3" borderId="0" xfId="1" applyFont="1" applyFill="1" applyAlignment="1">
      <alignment horizontal="justify" vertical="center"/>
    </xf>
    <xf numFmtId="0" fontId="6" fillId="3" borderId="3" xfId="1" applyFont="1" applyFill="1" applyBorder="1" applyAlignment="1">
      <alignment horizontal="left" vertical="center"/>
    </xf>
    <xf numFmtId="164" fontId="6" fillId="0" borderId="3" xfId="2" applyNumberFormat="1" applyFont="1" applyBorder="1" applyAlignment="1">
      <alignment vertical="center"/>
    </xf>
    <xf numFmtId="0" fontId="6" fillId="2" borderId="0" xfId="1" applyFont="1" applyFill="1" applyAlignment="1">
      <alignment horizontal="left" vertical="center"/>
    </xf>
    <xf numFmtId="164" fontId="6" fillId="0" borderId="0" xfId="2" applyNumberFormat="1" applyFont="1"/>
    <xf numFmtId="0" fontId="2" fillId="6" borderId="1" xfId="1" applyFont="1" applyFill="1" applyBorder="1" applyAlignment="1">
      <alignment horizontal="left" vertical="center" wrapText="1"/>
    </xf>
    <xf numFmtId="0" fontId="7" fillId="3" borderId="2" xfId="1" applyFont="1" applyFill="1" applyBorder="1" applyAlignment="1">
      <alignment horizontal="left" vertical="center" wrapText="1"/>
    </xf>
    <xf numFmtId="0" fontId="7" fillId="3" borderId="2" xfId="1" applyFont="1" applyFill="1" applyBorder="1" applyAlignment="1">
      <alignment horizontal="right" vertical="center"/>
    </xf>
    <xf numFmtId="164" fontId="11" fillId="0" borderId="2" xfId="2" applyNumberFormat="1" applyFont="1" applyBorder="1" applyAlignment="1">
      <alignment horizontal="center" vertical="center"/>
    </xf>
    <xf numFmtId="0" fontId="7" fillId="6" borderId="0" xfId="1" applyFont="1" applyFill="1" applyAlignment="1">
      <alignment horizontal="left" vertical="center" wrapText="1"/>
    </xf>
    <xf numFmtId="0" fontId="7" fillId="3" borderId="0" xfId="1" applyFont="1" applyFill="1" applyAlignment="1">
      <alignment horizontal="right" vertical="center"/>
    </xf>
    <xf numFmtId="164" fontId="11" fillId="0" borderId="0" xfId="2" applyNumberFormat="1" applyFont="1" applyAlignment="1">
      <alignment horizontal="center" vertical="center"/>
    </xf>
    <xf numFmtId="0" fontId="16" fillId="6" borderId="0" xfId="1" applyFont="1" applyFill="1" applyAlignment="1">
      <alignment horizontal="justify" vertical="center" wrapText="1"/>
    </xf>
    <xf numFmtId="2" fontId="11" fillId="0" borderId="0" xfId="2" applyNumberFormat="1" applyFont="1"/>
    <xf numFmtId="0" fontId="16" fillId="3" borderId="0" xfId="1" applyFont="1" applyFill="1" applyAlignment="1">
      <alignment horizontal="justify" vertical="center" wrapText="1"/>
    </xf>
    <xf numFmtId="2" fontId="11" fillId="0" borderId="1" xfId="2" applyNumberFormat="1" applyFont="1" applyBorder="1"/>
    <xf numFmtId="0" fontId="6" fillId="3" borderId="3" xfId="1" applyFont="1" applyFill="1" applyBorder="1" applyAlignment="1">
      <alignment horizontal="left" wrapText="1"/>
    </xf>
    <xf numFmtId="164" fontId="11" fillId="0" borderId="1" xfId="2" applyNumberFormat="1" applyFont="1" applyBorder="1"/>
    <xf numFmtId="0" fontId="7" fillId="3" borderId="1" xfId="1" applyFont="1" applyFill="1" applyBorder="1" applyAlignment="1">
      <alignment horizontal="left" vertical="center" wrapText="1"/>
    </xf>
    <xf numFmtId="0" fontId="7" fillId="3" borderId="1" xfId="1" applyFont="1" applyFill="1" applyBorder="1" applyAlignment="1">
      <alignment horizontal="left" vertical="center"/>
    </xf>
    <xf numFmtId="0" fontId="7" fillId="3" borderId="2" xfId="1" applyFont="1" applyFill="1" applyBorder="1" applyAlignment="1">
      <alignment horizontal="left" vertical="center"/>
    </xf>
    <xf numFmtId="2" fontId="1" fillId="0" borderId="0" xfId="1" applyNumberFormat="1"/>
    <xf numFmtId="0" fontId="7" fillId="3" borderId="3" xfId="1" applyFont="1" applyFill="1" applyBorder="1" applyAlignment="1">
      <alignment horizontal="left" vertical="center"/>
    </xf>
    <xf numFmtId="164" fontId="11" fillId="0" borderId="3" xfId="2" applyNumberFormat="1" applyFont="1" applyBorder="1" applyAlignment="1">
      <alignment vertical="top"/>
    </xf>
    <xf numFmtId="0" fontId="18" fillId="7" borderId="0" xfId="4" applyFont="1" applyFill="1" applyAlignment="1">
      <alignment wrapText="1"/>
    </xf>
    <xf numFmtId="0" fontId="18" fillId="7" borderId="0" xfId="4" applyFont="1" applyFill="1"/>
    <xf numFmtId="4" fontId="18" fillId="7" borderId="0" xfId="4" applyNumberFormat="1" applyFont="1" applyFill="1"/>
    <xf numFmtId="0" fontId="1" fillId="0" borderId="0" xfId="1" applyAlignment="1">
      <alignment vertical="center"/>
    </xf>
    <xf numFmtId="0" fontId="19" fillId="6" borderId="3" xfId="1" applyFont="1" applyFill="1" applyBorder="1" applyAlignment="1">
      <alignment horizontal="left" vertical="center" wrapText="1"/>
    </xf>
    <xf numFmtId="0" fontId="15" fillId="3" borderId="3" xfId="1" applyFont="1" applyFill="1" applyBorder="1" applyAlignment="1">
      <alignment horizontal="left" vertical="center" wrapText="1"/>
    </xf>
    <xf numFmtId="0" fontId="6" fillId="4" borderId="3" xfId="1" applyFont="1" applyFill="1" applyBorder="1" applyAlignment="1">
      <alignment horizontal="right" vertical="center" wrapText="1"/>
    </xf>
    <xf numFmtId="0" fontId="22" fillId="3" borderId="0" xfId="1" applyFont="1" applyFill="1" applyAlignment="1">
      <alignment horizontal="left" vertical="center" wrapText="1"/>
    </xf>
    <xf numFmtId="164" fontId="11" fillId="0" borderId="2" xfId="2" applyNumberFormat="1" applyFont="1" applyBorder="1"/>
    <xf numFmtId="0" fontId="22" fillId="6" borderId="0" xfId="1" applyFont="1" applyFill="1" applyAlignment="1">
      <alignment horizontal="left" vertical="center" wrapText="1"/>
    </xf>
    <xf numFmtId="0" fontId="23" fillId="3" borderId="3" xfId="1" applyFont="1" applyFill="1" applyBorder="1" applyAlignment="1">
      <alignment horizontal="left" vertical="center" wrapText="1"/>
    </xf>
    <xf numFmtId="0" fontId="22" fillId="3" borderId="3" xfId="1" applyFont="1" applyFill="1" applyBorder="1" applyAlignment="1">
      <alignment horizontal="left" vertical="center" wrapText="1"/>
    </xf>
    <xf numFmtId="0" fontId="24" fillId="3" borderId="3" xfId="1" applyFont="1" applyFill="1" applyBorder="1" applyAlignment="1">
      <alignment horizontal="left" vertical="center" wrapText="1"/>
    </xf>
    <xf numFmtId="164" fontId="11" fillId="2" borderId="3" xfId="2" applyNumberFormat="1" applyFont="1" applyFill="1" applyBorder="1" applyAlignment="1">
      <alignment vertical="center"/>
    </xf>
    <xf numFmtId="0" fontId="1" fillId="0" borderId="0" xfId="1" applyAlignment="1">
      <alignment vertical="top"/>
    </xf>
    <xf numFmtId="0" fontId="19" fillId="3" borderId="3" xfId="1" applyFont="1" applyFill="1" applyBorder="1" applyAlignment="1">
      <alignment horizontal="left" vertical="center" wrapText="1"/>
    </xf>
    <xf numFmtId="0" fontId="15" fillId="4" borderId="3" xfId="1" applyFont="1" applyFill="1" applyBorder="1" applyAlignment="1">
      <alignment horizontal="center" vertical="center" wrapText="1"/>
    </xf>
    <xf numFmtId="0" fontId="15" fillId="4" borderId="3" xfId="1" applyFont="1" applyFill="1" applyBorder="1" applyAlignment="1">
      <alignment horizontal="right" vertical="center" wrapText="1"/>
    </xf>
    <xf numFmtId="0" fontId="25" fillId="0" borderId="6" xfId="6" applyFont="1" applyBorder="1" applyAlignment="1">
      <alignment wrapText="1"/>
    </xf>
    <xf numFmtId="0" fontId="26" fillId="3" borderId="3" xfId="1" applyFont="1" applyFill="1" applyBorder="1" applyAlignment="1">
      <alignment horizontal="left" vertical="center" wrapText="1"/>
    </xf>
    <xf numFmtId="0" fontId="15" fillId="3" borderId="1" xfId="1" applyFont="1" applyFill="1" applyBorder="1" applyAlignment="1">
      <alignment horizontal="left" vertical="center" wrapText="1"/>
    </xf>
    <xf numFmtId="0" fontId="15" fillId="4" borderId="1" xfId="1" applyFont="1" applyFill="1" applyBorder="1" applyAlignment="1">
      <alignment horizontal="right" vertical="center" wrapText="1"/>
    </xf>
    <xf numFmtId="166" fontId="0" fillId="0" borderId="0" xfId="3" applyNumberFormat="1" applyFont="1"/>
    <xf numFmtId="0" fontId="27" fillId="6" borderId="1" xfId="1" applyFont="1" applyFill="1" applyBorder="1" applyAlignment="1">
      <alignment horizontal="left" vertical="center" wrapText="1"/>
    </xf>
    <xf numFmtId="0" fontId="28" fillId="6" borderId="1" xfId="1" applyFont="1" applyFill="1" applyBorder="1" applyAlignment="1">
      <alignment horizontal="left" vertical="center" wrapText="1"/>
    </xf>
    <xf numFmtId="0" fontId="29" fillId="0" borderId="0" xfId="1" applyFont="1" applyAlignment="1">
      <alignment vertical="top"/>
    </xf>
    <xf numFmtId="0" fontId="30" fillId="6" borderId="7" xfId="1" applyFont="1" applyFill="1" applyBorder="1" applyAlignment="1">
      <alignment horizontal="justify" vertical="center"/>
    </xf>
    <xf numFmtId="0" fontId="6" fillId="2" borderId="3" xfId="1" applyFont="1" applyFill="1" applyBorder="1" applyAlignment="1">
      <alignment horizontal="center" vertical="center" wrapText="1"/>
    </xf>
    <xf numFmtId="0" fontId="30" fillId="6" borderId="8" xfId="1" applyFont="1" applyFill="1" applyBorder="1" applyAlignment="1">
      <alignment horizontal="justify" vertical="center"/>
    </xf>
    <xf numFmtId="0" fontId="31" fillId="2" borderId="9" xfId="1" applyFont="1" applyFill="1" applyBorder="1" applyAlignment="1">
      <alignment horizontal="right" textRotation="90" wrapText="1"/>
    </xf>
    <xf numFmtId="0" fontId="31" fillId="4" borderId="10" xfId="1" applyFont="1" applyFill="1" applyBorder="1" applyAlignment="1">
      <alignment horizontal="right" textRotation="90" wrapText="1"/>
    </xf>
    <xf numFmtId="0" fontId="31" fillId="4" borderId="10" xfId="1" applyFont="1" applyFill="1" applyBorder="1" applyAlignment="1">
      <alignment horizontal="center" textRotation="90" wrapText="1"/>
    </xf>
    <xf numFmtId="0" fontId="31" fillId="4" borderId="11" xfId="1" applyFont="1" applyFill="1" applyBorder="1" applyAlignment="1">
      <alignment horizontal="right" textRotation="90" wrapText="1"/>
    </xf>
    <xf numFmtId="0" fontId="32" fillId="3" borderId="7" xfId="1" applyFont="1" applyFill="1" applyBorder="1" applyAlignment="1">
      <alignment horizontal="left"/>
    </xf>
    <xf numFmtId="3" fontId="32" fillId="4" borderId="0" xfId="1" applyNumberFormat="1" applyFont="1" applyFill="1" applyAlignment="1">
      <alignment horizontal="right" vertical="center" wrapText="1"/>
    </xf>
    <xf numFmtId="0" fontId="32" fillId="4" borderId="0" xfId="1" applyFont="1" applyFill="1" applyAlignment="1">
      <alignment horizontal="right" vertical="center" wrapText="1"/>
    </xf>
    <xf numFmtId="3" fontId="32" fillId="4" borderId="12" xfId="1" applyNumberFormat="1" applyFont="1" applyFill="1" applyBorder="1" applyAlignment="1">
      <alignment horizontal="right" vertical="center" wrapText="1"/>
    </xf>
    <xf numFmtId="0" fontId="32" fillId="3" borderId="13" xfId="1" applyFont="1" applyFill="1" applyBorder="1" applyAlignment="1">
      <alignment horizontal="left" vertical="center"/>
    </xf>
    <xf numFmtId="0" fontId="32" fillId="4" borderId="0" xfId="1" applyFont="1" applyFill="1" applyAlignment="1">
      <alignment horizontal="right" vertical="center"/>
    </xf>
    <xf numFmtId="0" fontId="32" fillId="3" borderId="8" xfId="1" applyFont="1" applyFill="1" applyBorder="1" applyAlignment="1">
      <alignment horizontal="left" vertical="center"/>
    </xf>
    <xf numFmtId="0" fontId="32" fillId="4" borderId="1" xfId="1" applyFont="1" applyFill="1" applyBorder="1" applyAlignment="1">
      <alignment horizontal="right" vertical="center" wrapText="1"/>
    </xf>
    <xf numFmtId="0" fontId="32" fillId="4" borderId="1" xfId="1" applyFont="1" applyFill="1" applyBorder="1" applyAlignment="1">
      <alignment horizontal="right" vertical="center"/>
    </xf>
    <xf numFmtId="3" fontId="32" fillId="4" borderId="1" xfId="1" applyNumberFormat="1" applyFont="1" applyFill="1" applyBorder="1" applyAlignment="1">
      <alignment horizontal="right" vertical="center" wrapText="1"/>
    </xf>
    <xf numFmtId="3" fontId="32" fillId="4" borderId="14" xfId="1" applyNumberFormat="1" applyFont="1" applyFill="1" applyBorder="1" applyAlignment="1">
      <alignment horizontal="right" vertical="center" wrapText="1"/>
    </xf>
    <xf numFmtId="0" fontId="32" fillId="4" borderId="12" xfId="1" applyFont="1" applyFill="1" applyBorder="1" applyAlignment="1">
      <alignment horizontal="right" vertical="center" wrapText="1"/>
    </xf>
    <xf numFmtId="165" fontId="32" fillId="4" borderId="0" xfId="1" applyNumberFormat="1" applyFont="1" applyFill="1" applyAlignment="1">
      <alignment horizontal="right" vertical="center" wrapText="1"/>
    </xf>
    <xf numFmtId="165" fontId="32" fillId="4" borderId="14" xfId="1" applyNumberFormat="1" applyFont="1" applyFill="1" applyBorder="1" applyAlignment="1">
      <alignment horizontal="right" vertical="center" wrapText="1"/>
    </xf>
    <xf numFmtId="0" fontId="32" fillId="3" borderId="9" xfId="1" applyFont="1" applyFill="1" applyBorder="1" applyAlignment="1">
      <alignment horizontal="left" vertical="center"/>
    </xf>
    <xf numFmtId="3" fontId="32" fillId="4" borderId="3" xfId="1" applyNumberFormat="1" applyFont="1" applyFill="1" applyBorder="1" applyAlignment="1">
      <alignment horizontal="right" vertical="center" wrapText="1"/>
    </xf>
    <xf numFmtId="0" fontId="32" fillId="4" borderId="3" xfId="1" applyFont="1" applyFill="1" applyBorder="1" applyAlignment="1">
      <alignment horizontal="right" vertical="center" wrapText="1"/>
    </xf>
    <xf numFmtId="3" fontId="32" fillId="4" borderId="11" xfId="1" applyNumberFormat="1" applyFont="1" applyFill="1" applyBorder="1" applyAlignment="1">
      <alignment horizontal="right" vertical="center" wrapText="1"/>
    </xf>
    <xf numFmtId="0" fontId="32" fillId="4" borderId="11" xfId="1" applyFont="1" applyFill="1" applyBorder="1" applyAlignment="1">
      <alignment horizontal="right" vertical="center" wrapText="1"/>
    </xf>
    <xf numFmtId="0" fontId="32" fillId="6" borderId="13" xfId="1" applyFont="1" applyFill="1" applyBorder="1" applyAlignment="1">
      <alignment horizontal="left" vertical="center"/>
    </xf>
    <xf numFmtId="166" fontId="32" fillId="4" borderId="0" xfId="1" applyNumberFormat="1" applyFont="1" applyFill="1" applyAlignment="1">
      <alignment horizontal="right" vertical="center" wrapText="1"/>
    </xf>
    <xf numFmtId="166" fontId="32" fillId="4" borderId="12" xfId="1" applyNumberFormat="1" applyFont="1" applyFill="1" applyBorder="1" applyAlignment="1">
      <alignment horizontal="right" vertical="center" wrapText="1"/>
    </xf>
    <xf numFmtId="0" fontId="32" fillId="3" borderId="13" xfId="1" applyFont="1" applyFill="1" applyBorder="1" applyAlignment="1">
      <alignment horizontal="left" vertical="center" wrapText="1"/>
    </xf>
    <xf numFmtId="0" fontId="4" fillId="2" borderId="9" xfId="1" applyFont="1" applyFill="1" applyBorder="1" applyAlignment="1">
      <alignment horizontal="left" vertical="center"/>
    </xf>
    <xf numFmtId="3" fontId="4" fillId="4" borderId="3" xfId="1" applyNumberFormat="1" applyFont="1" applyFill="1" applyBorder="1" applyAlignment="1">
      <alignment horizontal="right" vertical="center" wrapText="1"/>
    </xf>
    <xf numFmtId="3" fontId="4" fillId="2" borderId="3" xfId="1" applyNumberFormat="1" applyFont="1" applyFill="1" applyBorder="1" applyAlignment="1">
      <alignment horizontal="right" vertical="center" wrapText="1"/>
    </xf>
    <xf numFmtId="0" fontId="4" fillId="4" borderId="3" xfId="1" applyFont="1" applyFill="1" applyBorder="1" applyAlignment="1">
      <alignment horizontal="right" vertical="center" wrapText="1"/>
    </xf>
    <xf numFmtId="3" fontId="4" fillId="4" borderId="11" xfId="1" applyNumberFormat="1" applyFont="1" applyFill="1" applyBorder="1" applyAlignment="1">
      <alignment horizontal="right" vertical="center" wrapText="1"/>
    </xf>
    <xf numFmtId="0" fontId="4" fillId="2" borderId="0" xfId="1" applyFont="1" applyFill="1" applyAlignment="1">
      <alignment horizontal="left" vertical="center"/>
    </xf>
    <xf numFmtId="3" fontId="4" fillId="4" borderId="0" xfId="1" applyNumberFormat="1" applyFont="1" applyFill="1" applyAlignment="1">
      <alignment horizontal="right" vertical="center" wrapText="1"/>
    </xf>
    <xf numFmtId="0" fontId="4" fillId="4" borderId="0" xfId="1" applyFont="1" applyFill="1" applyAlignment="1">
      <alignment horizontal="right" vertical="center" wrapText="1"/>
    </xf>
    <xf numFmtId="0" fontId="7" fillId="0" borderId="0" xfId="1" applyFont="1"/>
    <xf numFmtId="0" fontId="30" fillId="6" borderId="2" xfId="1" applyFont="1" applyFill="1" applyBorder="1" applyAlignment="1">
      <alignment horizontal="justify" vertical="center"/>
    </xf>
    <xf numFmtId="0" fontId="6" fillId="4" borderId="11" xfId="1" applyFont="1" applyFill="1" applyBorder="1" applyAlignment="1">
      <alignment horizontal="center" vertical="center" wrapText="1"/>
    </xf>
    <xf numFmtId="0" fontId="30" fillId="6" borderId="0" xfId="1" applyFont="1" applyFill="1" applyAlignment="1">
      <alignment horizontal="justify" vertical="center"/>
    </xf>
    <xf numFmtId="0" fontId="31" fillId="4" borderId="15" xfId="1" applyFont="1" applyFill="1" applyBorder="1" applyAlignment="1">
      <alignment horizontal="right" textRotation="90" wrapText="1"/>
    </xf>
    <xf numFmtId="0" fontId="31" fillId="4" borderId="15" xfId="1" applyFont="1" applyFill="1" applyBorder="1" applyAlignment="1">
      <alignment horizontal="center" textRotation="90" wrapText="1"/>
    </xf>
    <xf numFmtId="0" fontId="31" fillId="0" borderId="16" xfId="1" applyFont="1" applyBorder="1" applyAlignment="1">
      <alignment horizontal="right" textRotation="90" wrapText="1"/>
    </xf>
    <xf numFmtId="0" fontId="31" fillId="4" borderId="16" xfId="1" applyFont="1" applyFill="1" applyBorder="1" applyAlignment="1">
      <alignment horizontal="right" textRotation="90" wrapText="1"/>
    </xf>
    <xf numFmtId="0" fontId="30" fillId="6" borderId="1" xfId="1" applyFont="1" applyFill="1" applyBorder="1" applyAlignment="1">
      <alignment horizontal="justify" vertical="center"/>
    </xf>
    <xf numFmtId="0" fontId="31" fillId="4" borderId="17" xfId="1" applyFont="1" applyFill="1" applyBorder="1" applyAlignment="1">
      <alignment horizontal="right" textRotation="90" wrapText="1"/>
    </xf>
    <xf numFmtId="0" fontId="31" fillId="4" borderId="17" xfId="1" applyFont="1" applyFill="1" applyBorder="1" applyAlignment="1">
      <alignment horizontal="center" textRotation="90" wrapText="1"/>
    </xf>
    <xf numFmtId="0" fontId="31" fillId="0" borderId="14" xfId="1" applyFont="1" applyBorder="1" applyAlignment="1">
      <alignment horizontal="right" textRotation="90" wrapText="1"/>
    </xf>
    <xf numFmtId="0" fontId="31" fillId="4" borderId="14" xfId="1" applyFont="1" applyFill="1" applyBorder="1" applyAlignment="1">
      <alignment horizontal="right" textRotation="90" wrapText="1"/>
    </xf>
    <xf numFmtId="0" fontId="32" fillId="3" borderId="7" xfId="1" applyFont="1" applyFill="1" applyBorder="1" applyAlignment="1">
      <alignment horizontal="left" vertical="center"/>
    </xf>
    <xf numFmtId="3" fontId="32" fillId="2" borderId="0" xfId="1" applyNumberFormat="1" applyFont="1" applyFill="1" applyAlignment="1">
      <alignment horizontal="right" vertical="center" wrapText="1"/>
    </xf>
    <xf numFmtId="0" fontId="32" fillId="2" borderId="0" xfId="1" applyFont="1" applyFill="1" applyAlignment="1">
      <alignment horizontal="right" vertical="center" wrapText="1"/>
    </xf>
    <xf numFmtId="3" fontId="32" fillId="2" borderId="1" xfId="1" applyNumberFormat="1" applyFont="1" applyFill="1" applyBorder="1" applyAlignment="1">
      <alignment horizontal="right" vertical="center" wrapText="1"/>
    </xf>
    <xf numFmtId="165" fontId="32" fillId="4" borderId="12" xfId="1" applyNumberFormat="1" applyFont="1" applyFill="1" applyBorder="1" applyAlignment="1">
      <alignment horizontal="right" vertical="center" wrapText="1"/>
    </xf>
    <xf numFmtId="168" fontId="32" fillId="4" borderId="3" xfId="1" applyNumberFormat="1" applyFont="1" applyFill="1" applyBorder="1" applyAlignment="1">
      <alignment horizontal="right" vertical="center" wrapText="1"/>
    </xf>
    <xf numFmtId="3" fontId="32" fillId="4" borderId="2" xfId="1" applyNumberFormat="1" applyFont="1" applyFill="1" applyBorder="1" applyAlignment="1">
      <alignment horizontal="right" vertical="center" wrapText="1"/>
    </xf>
    <xf numFmtId="0" fontId="32" fillId="4" borderId="2" xfId="1" applyFont="1" applyFill="1" applyBorder="1" applyAlignment="1">
      <alignment horizontal="right" vertical="center" wrapText="1"/>
    </xf>
    <xf numFmtId="3" fontId="32" fillId="4" borderId="16" xfId="1" applyNumberFormat="1" applyFont="1" applyFill="1" applyBorder="1" applyAlignment="1">
      <alignment horizontal="right" vertical="center" wrapText="1"/>
    </xf>
    <xf numFmtId="165" fontId="32" fillId="2" borderId="12" xfId="1" applyNumberFormat="1" applyFont="1" applyFill="1" applyBorder="1" applyAlignment="1">
      <alignment horizontal="right" vertical="center" wrapText="1"/>
    </xf>
    <xf numFmtId="0" fontId="32" fillId="2" borderId="0" xfId="1" applyFont="1" applyFill="1" applyAlignment="1">
      <alignment horizontal="right" vertical="center"/>
    </xf>
    <xf numFmtId="166" fontId="32" fillId="2" borderId="0" xfId="3" applyNumberFormat="1" applyFont="1" applyFill="1" applyAlignment="1">
      <alignment horizontal="right" vertical="center" wrapText="1"/>
    </xf>
    <xf numFmtId="166" fontId="32" fillId="2" borderId="13" xfId="3" applyNumberFormat="1" applyFont="1" applyFill="1" applyBorder="1" applyAlignment="1">
      <alignment horizontal="right" vertical="center" wrapText="1"/>
    </xf>
    <xf numFmtId="0" fontId="3" fillId="2" borderId="0" xfId="1" applyFont="1" applyFill="1"/>
    <xf numFmtId="0" fontId="32" fillId="2" borderId="13" xfId="1" applyFont="1" applyFill="1" applyBorder="1" applyAlignment="1">
      <alignment horizontal="right" vertical="center" wrapText="1"/>
    </xf>
    <xf numFmtId="165" fontId="32" fillId="2" borderId="0" xfId="1" applyNumberFormat="1" applyFont="1" applyFill="1" applyAlignment="1">
      <alignment horizontal="right" vertical="center" wrapText="1"/>
    </xf>
    <xf numFmtId="166" fontId="32" fillId="2" borderId="0" xfId="1" applyNumberFormat="1" applyFont="1" applyFill="1" applyAlignment="1">
      <alignment horizontal="right" vertical="center" wrapText="1"/>
    </xf>
    <xf numFmtId="166" fontId="32" fillId="2" borderId="13" xfId="1" applyNumberFormat="1" applyFont="1" applyFill="1" applyBorder="1" applyAlignment="1">
      <alignment horizontal="right" vertical="center" wrapText="1"/>
    </xf>
    <xf numFmtId="165" fontId="32" fillId="2" borderId="13" xfId="1" applyNumberFormat="1" applyFont="1" applyFill="1" applyBorder="1" applyAlignment="1">
      <alignment horizontal="right" vertical="center" wrapText="1"/>
    </xf>
    <xf numFmtId="3" fontId="32" fillId="2" borderId="8" xfId="1" applyNumberFormat="1" applyFont="1" applyFill="1" applyBorder="1" applyAlignment="1">
      <alignment horizontal="right" vertical="center" wrapText="1"/>
    </xf>
    <xf numFmtId="0" fontId="32" fillId="2" borderId="8" xfId="1" applyFont="1" applyFill="1" applyBorder="1" applyAlignment="1">
      <alignment horizontal="right" vertical="center" wrapText="1"/>
    </xf>
    <xf numFmtId="0" fontId="4" fillId="3" borderId="9" xfId="1" applyFont="1" applyFill="1" applyBorder="1" applyAlignment="1">
      <alignment horizontal="left" vertical="center"/>
    </xf>
    <xf numFmtId="0" fontId="4" fillId="4" borderId="3" xfId="1" applyFont="1" applyFill="1" applyBorder="1" applyAlignment="1">
      <alignment horizontal="right" vertical="center"/>
    </xf>
    <xf numFmtId="0" fontId="4" fillId="2" borderId="3" xfId="1" applyFont="1" applyFill="1" applyBorder="1" applyAlignment="1">
      <alignment horizontal="right" vertical="center" wrapText="1"/>
    </xf>
    <xf numFmtId="3" fontId="4" fillId="2" borderId="11" xfId="1" applyNumberFormat="1" applyFont="1" applyFill="1" applyBorder="1" applyAlignment="1">
      <alignment horizontal="right" vertical="center" wrapText="1"/>
    </xf>
    <xf numFmtId="0" fontId="2" fillId="2" borderId="0" xfId="1" applyFont="1" applyFill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0" fontId="4" fillId="2" borderId="0" xfId="1" applyFont="1" applyFill="1" applyAlignment="1">
      <alignment horizontal="center" vertical="center" wrapText="1"/>
    </xf>
    <xf numFmtId="0" fontId="33" fillId="0" borderId="0" xfId="4" applyFont="1" applyAlignment="1">
      <alignment horizontal="center" vertical="center"/>
    </xf>
    <xf numFmtId="0" fontId="2" fillId="4" borderId="3" xfId="1" applyFont="1" applyFill="1" applyBorder="1" applyAlignment="1">
      <alignment horizontal="center" vertical="center" wrapText="1"/>
    </xf>
    <xf numFmtId="49" fontId="2" fillId="2" borderId="1" xfId="1" applyNumberFormat="1" applyFont="1" applyFill="1" applyBorder="1" applyAlignment="1">
      <alignment horizontal="right" vertical="center" wrapText="1"/>
    </xf>
    <xf numFmtId="164" fontId="6" fillId="2" borderId="3" xfId="2" applyNumberFormat="1" applyFont="1" applyFill="1" applyBorder="1"/>
    <xf numFmtId="0" fontId="6" fillId="6" borderId="2" xfId="1" applyFont="1" applyFill="1" applyBorder="1" applyAlignment="1">
      <alignment horizontal="center" vertical="center" wrapText="1"/>
    </xf>
    <xf numFmtId="0" fontId="34" fillId="3" borderId="1" xfId="1" applyFont="1" applyFill="1" applyBorder="1" applyAlignment="1">
      <alignment horizontal="left" vertical="center" wrapText="1"/>
    </xf>
    <xf numFmtId="0" fontId="2" fillId="0" borderId="3" xfId="1" applyFont="1" applyBorder="1" applyAlignment="1">
      <alignment horizontal="center" vertical="center" wrapText="1"/>
    </xf>
    <xf numFmtId="0" fontId="7" fillId="6" borderId="3" xfId="1" applyFont="1" applyFill="1" applyBorder="1" applyAlignment="1">
      <alignment horizontal="left" vertical="center" wrapText="1"/>
    </xf>
    <xf numFmtId="49" fontId="18" fillId="0" borderId="0" xfId="4" applyNumberFormat="1" applyFont="1"/>
    <xf numFmtId="4" fontId="18" fillId="0" borderId="0" xfId="4" applyNumberFormat="1" applyFont="1"/>
    <xf numFmtId="0" fontId="18" fillId="0" borderId="0" xfId="4" applyFont="1" applyAlignment="1">
      <alignment wrapText="1"/>
    </xf>
    <xf numFmtId="0" fontId="15" fillId="4" borderId="0" xfId="1" applyFont="1" applyFill="1" applyAlignment="1">
      <alignment horizontal="right" vertical="center" wrapText="1"/>
    </xf>
    <xf numFmtId="0" fontId="36" fillId="3" borderId="3" xfId="1" applyFont="1" applyFill="1" applyBorder="1" applyAlignment="1">
      <alignment horizontal="left" vertical="center" wrapText="1"/>
    </xf>
    <xf numFmtId="0" fontId="24" fillId="3" borderId="3" xfId="1" applyFont="1" applyFill="1" applyBorder="1" applyAlignment="1">
      <alignment horizontal="right" vertical="center"/>
    </xf>
    <xf numFmtId="164" fontId="9" fillId="0" borderId="3" xfId="2" applyNumberFormat="1" applyFont="1" applyBorder="1"/>
    <xf numFmtId="0" fontId="23" fillId="3" borderId="0" xfId="1" applyFont="1" applyFill="1" applyAlignment="1">
      <alignment horizontal="left" vertical="center" wrapText="1"/>
    </xf>
    <xf numFmtId="0" fontId="23" fillId="3" borderId="0" xfId="1" applyFont="1" applyFill="1" applyAlignment="1">
      <alignment horizontal="left" vertical="center"/>
    </xf>
    <xf numFmtId="164" fontId="9" fillId="0" borderId="3" xfId="2" applyNumberFormat="1" applyFont="1" applyBorder="1" applyAlignment="1">
      <alignment vertical="center"/>
    </xf>
    <xf numFmtId="0" fontId="18" fillId="8" borderId="4" xfId="1" applyFont="1" applyFill="1" applyBorder="1" applyAlignment="1">
      <alignment horizontal="left" indent="3"/>
    </xf>
    <xf numFmtId="0" fontId="18" fillId="0" borderId="4" xfId="1" applyFont="1" applyBorder="1" applyAlignment="1">
      <alignment horizontal="center"/>
    </xf>
    <xf numFmtId="4" fontId="9" fillId="8" borderId="4" xfId="8" applyNumberFormat="1" applyFont="1" applyFill="1" applyBorder="1" applyProtection="1">
      <protection locked="0"/>
    </xf>
    <xf numFmtId="0" fontId="15" fillId="3" borderId="3" xfId="1" applyFont="1" applyFill="1" applyBorder="1" applyAlignment="1">
      <alignment horizontal="justify" vertical="center" wrapText="1"/>
    </xf>
    <xf numFmtId="0" fontId="15" fillId="3" borderId="3" xfId="1" applyFont="1" applyFill="1" applyBorder="1" applyAlignment="1">
      <alignment horizontal="justify" vertical="center"/>
    </xf>
    <xf numFmtId="164" fontId="12" fillId="0" borderId="3" xfId="2" applyNumberFormat="1" applyFont="1" applyBorder="1"/>
    <xf numFmtId="0" fontId="24" fillId="3" borderId="1" xfId="1" applyFont="1" applyFill="1" applyBorder="1" applyAlignment="1">
      <alignment horizontal="left" wrapText="1"/>
    </xf>
    <xf numFmtId="0" fontId="24" fillId="3" borderId="1" xfId="1" applyFont="1" applyFill="1" applyBorder="1" applyAlignment="1">
      <alignment horizontal="right" vertical="center"/>
    </xf>
    <xf numFmtId="164" fontId="9" fillId="0" borderId="1" xfId="2" applyNumberFormat="1" applyFont="1" applyBorder="1"/>
    <xf numFmtId="0" fontId="24" fillId="3" borderId="2" xfId="1" applyFont="1" applyFill="1" applyBorder="1" applyAlignment="1">
      <alignment horizontal="left" vertical="center" wrapText="1"/>
    </xf>
    <xf numFmtId="0" fontId="24" fillId="3" borderId="2" xfId="1" applyFont="1" applyFill="1" applyBorder="1" applyAlignment="1">
      <alignment horizontal="right" vertical="center"/>
    </xf>
    <xf numFmtId="164" fontId="9" fillId="0" borderId="2" xfId="2" applyNumberFormat="1" applyFont="1" applyBorder="1" applyAlignment="1">
      <alignment horizontal="center" vertical="center"/>
    </xf>
    <xf numFmtId="3" fontId="37" fillId="4" borderId="2" xfId="1" applyNumberFormat="1" applyFont="1" applyFill="1" applyBorder="1" applyAlignment="1">
      <alignment horizontal="center" vertical="center" wrapText="1"/>
    </xf>
    <xf numFmtId="0" fontId="24" fillId="6" borderId="0" xfId="1" applyFont="1" applyFill="1" applyAlignment="1">
      <alignment horizontal="left" vertical="center" wrapText="1"/>
    </xf>
    <xf numFmtId="0" fontId="24" fillId="3" borderId="0" xfId="1" applyFont="1" applyFill="1" applyAlignment="1">
      <alignment horizontal="right" vertical="center"/>
    </xf>
    <xf numFmtId="164" fontId="9" fillId="0" borderId="0" xfId="2" applyNumberFormat="1" applyFont="1" applyAlignment="1">
      <alignment horizontal="center" vertical="center"/>
    </xf>
    <xf numFmtId="3" fontId="37" fillId="4" borderId="0" xfId="1" applyNumberFormat="1" applyFont="1" applyFill="1" applyAlignment="1">
      <alignment horizontal="center" vertical="center" wrapText="1"/>
    </xf>
    <xf numFmtId="0" fontId="38" fillId="6" borderId="0" xfId="1" applyFont="1" applyFill="1" applyAlignment="1">
      <alignment horizontal="justify" vertical="center" wrapText="1"/>
    </xf>
    <xf numFmtId="4" fontId="39" fillId="0" borderId="0" xfId="1" applyNumberFormat="1" applyFont="1" applyAlignment="1">
      <alignment horizontal="center"/>
    </xf>
    <xf numFmtId="0" fontId="23" fillId="6" borderId="0" xfId="1" applyFont="1" applyFill="1" applyAlignment="1">
      <alignment horizontal="left" vertical="center" wrapText="1"/>
    </xf>
    <xf numFmtId="4" fontId="9" fillId="2" borderId="0" xfId="8" applyNumberFormat="1" applyFont="1" applyFill="1" applyProtection="1">
      <protection locked="0"/>
    </xf>
    <xf numFmtId="4" fontId="9" fillId="0" borderId="0" xfId="8" applyNumberFormat="1" applyFont="1" applyProtection="1">
      <protection locked="0"/>
    </xf>
    <xf numFmtId="0" fontId="38" fillId="3" borderId="0" xfId="1" applyFont="1" applyFill="1" applyAlignment="1">
      <alignment horizontal="justify" vertical="center" wrapText="1"/>
    </xf>
    <xf numFmtId="0" fontId="23" fillId="3" borderId="1" xfId="1" applyFont="1" applyFill="1" applyBorder="1" applyAlignment="1">
      <alignment horizontal="left" vertical="top" wrapText="1"/>
    </xf>
    <xf numFmtId="0" fontId="23" fillId="3" borderId="1" xfId="1" applyFont="1" applyFill="1" applyBorder="1" applyAlignment="1">
      <alignment horizontal="left" vertical="center"/>
    </xf>
    <xf numFmtId="4" fontId="9" fillId="0" borderId="1" xfId="8" applyNumberFormat="1" applyFont="1" applyBorder="1" applyProtection="1">
      <protection locked="0"/>
    </xf>
    <xf numFmtId="0" fontId="9" fillId="0" borderId="0" xfId="4" applyFont="1"/>
    <xf numFmtId="0" fontId="6" fillId="3" borderId="1" xfId="1" applyFont="1" applyFill="1" applyBorder="1" applyAlignment="1">
      <alignment horizontal="left" wrapText="1"/>
    </xf>
    <xf numFmtId="0" fontId="6" fillId="3" borderId="1" xfId="1" applyFont="1" applyFill="1" applyBorder="1" applyAlignment="1">
      <alignment horizontal="left" vertical="center"/>
    </xf>
    <xf numFmtId="0" fontId="37" fillId="4" borderId="1" xfId="1" applyFont="1" applyFill="1" applyBorder="1" applyAlignment="1">
      <alignment horizontal="right" vertical="center" wrapText="1"/>
    </xf>
    <xf numFmtId="0" fontId="23" fillId="3" borderId="2" xfId="1" applyFont="1" applyFill="1" applyBorder="1" applyAlignment="1">
      <alignment horizontal="left" vertical="center" wrapText="1"/>
    </xf>
    <xf numFmtId="164" fontId="9" fillId="0" borderId="2" xfId="2" applyNumberFormat="1" applyFont="1" applyBorder="1"/>
    <xf numFmtId="0" fontId="37" fillId="4" borderId="2" xfId="1" applyFont="1" applyFill="1" applyBorder="1" applyAlignment="1">
      <alignment horizontal="right" vertical="center" wrapText="1"/>
    </xf>
    <xf numFmtId="0" fontId="23" fillId="3" borderId="1" xfId="1" applyFont="1" applyFill="1" applyBorder="1" applyAlignment="1">
      <alignment horizontal="left" vertical="center" wrapText="1"/>
    </xf>
    <xf numFmtId="0" fontId="37" fillId="4" borderId="0" xfId="1" applyFont="1" applyFill="1" applyAlignment="1">
      <alignment horizontal="right" vertical="center" wrapText="1"/>
    </xf>
    <xf numFmtId="164" fontId="9" fillId="0" borderId="0" xfId="2" applyNumberFormat="1" applyFont="1" applyAlignment="1">
      <alignment vertical="top"/>
    </xf>
    <xf numFmtId="0" fontId="9" fillId="7" borderId="0" xfId="4" applyFont="1" applyFill="1"/>
    <xf numFmtId="0" fontId="37" fillId="0" borderId="0" xfId="1" applyFont="1"/>
    <xf numFmtId="164" fontId="22" fillId="0" borderId="3" xfId="2" applyNumberFormat="1" applyFont="1" applyBorder="1"/>
    <xf numFmtId="164" fontId="22" fillId="2" borderId="2" xfId="2" applyNumberFormat="1" applyFont="1" applyFill="1" applyBorder="1"/>
    <xf numFmtId="164" fontId="22" fillId="0" borderId="2" xfId="2" applyNumberFormat="1" applyFont="1" applyBorder="1"/>
    <xf numFmtId="164" fontId="22" fillId="0" borderId="0" xfId="2" applyNumberFormat="1" applyFont="1"/>
    <xf numFmtId="164" fontId="22" fillId="0" borderId="3" xfId="2" applyNumberFormat="1" applyFont="1" applyBorder="1" applyAlignment="1">
      <alignment vertical="center"/>
    </xf>
    <xf numFmtId="0" fontId="15" fillId="2" borderId="3" xfId="1" applyFont="1" applyFill="1" applyBorder="1" applyAlignment="1">
      <alignment horizontal="right" vertical="center" wrapText="1"/>
    </xf>
    <xf numFmtId="0" fontId="15" fillId="3" borderId="0" xfId="1" applyFont="1" applyFill="1" applyAlignment="1">
      <alignment horizontal="left" vertical="center" wrapText="1"/>
    </xf>
    <xf numFmtId="4" fontId="40" fillId="0" borderId="2" xfId="6" applyNumberFormat="1" applyFont="1" applyBorder="1"/>
    <xf numFmtId="0" fontId="22" fillId="3" borderId="0" xfId="1" applyFont="1" applyFill="1" applyAlignment="1">
      <alignment horizontal="left"/>
    </xf>
    <xf numFmtId="0" fontId="41" fillId="6" borderId="1" xfId="1" applyFont="1" applyFill="1" applyBorder="1" applyAlignment="1">
      <alignment horizontal="left" vertical="center" wrapText="1"/>
    </xf>
    <xf numFmtId="0" fontId="7" fillId="0" borderId="0" xfId="6" applyFont="1"/>
    <xf numFmtId="0" fontId="42" fillId="6" borderId="7" xfId="1" applyFont="1" applyFill="1" applyBorder="1" applyAlignment="1">
      <alignment horizontal="justify" vertical="center"/>
    </xf>
    <xf numFmtId="0" fontId="43" fillId="2" borderId="3" xfId="1" applyFont="1" applyFill="1" applyBorder="1" applyAlignment="1">
      <alignment horizontal="center" vertical="center" wrapText="1"/>
    </xf>
    <xf numFmtId="0" fontId="42" fillId="6" borderId="8" xfId="1" applyFont="1" applyFill="1" applyBorder="1" applyAlignment="1">
      <alignment horizontal="justify" vertical="center"/>
    </xf>
    <xf numFmtId="0" fontId="44" fillId="2" borderId="9" xfId="1" applyFont="1" applyFill="1" applyBorder="1" applyAlignment="1">
      <alignment textRotation="90" wrapText="1"/>
    </xf>
    <xf numFmtId="0" fontId="44" fillId="4" borderId="10" xfId="1" applyFont="1" applyFill="1" applyBorder="1" applyAlignment="1">
      <alignment textRotation="90" wrapText="1"/>
    </xf>
    <xf numFmtId="0" fontId="44" fillId="4" borderId="11" xfId="1" applyFont="1" applyFill="1" applyBorder="1" applyAlignment="1">
      <alignment textRotation="90" wrapText="1"/>
    </xf>
    <xf numFmtId="164" fontId="45" fillId="0" borderId="2" xfId="2" applyNumberFormat="1" applyFont="1" applyBorder="1"/>
    <xf numFmtId="164" fontId="45" fillId="0" borderId="16" xfId="2" applyNumberFormat="1" applyFont="1" applyBorder="1"/>
    <xf numFmtId="164" fontId="45" fillId="0" borderId="0" xfId="2" applyNumberFormat="1" applyFont="1"/>
    <xf numFmtId="164" fontId="45" fillId="0" borderId="12" xfId="2" applyNumberFormat="1" applyFont="1" applyBorder="1"/>
    <xf numFmtId="164" fontId="45" fillId="0" borderId="1" xfId="2" applyNumberFormat="1" applyFont="1" applyBorder="1"/>
    <xf numFmtId="164" fontId="45" fillId="0" borderId="14" xfId="2" applyNumberFormat="1" applyFont="1" applyBorder="1"/>
    <xf numFmtId="164" fontId="24" fillId="2" borderId="0" xfId="2" applyNumberFormat="1" applyFont="1" applyFill="1"/>
    <xf numFmtId="164" fontId="24" fillId="2" borderId="12" xfId="2" applyNumberFormat="1" applyFont="1" applyFill="1" applyBorder="1"/>
    <xf numFmtId="164" fontId="45" fillId="0" borderId="3" xfId="2" applyNumberFormat="1" applyFont="1" applyBorder="1"/>
    <xf numFmtId="164" fontId="45" fillId="0" borderId="11" xfId="2" applyNumberFormat="1" applyFont="1" applyBorder="1"/>
    <xf numFmtId="164" fontId="31" fillId="0" borderId="3" xfId="2" applyNumberFormat="1" applyFont="1" applyBorder="1" applyAlignment="1">
      <alignment vertical="center"/>
    </xf>
    <xf numFmtId="164" fontId="31" fillId="0" borderId="11" xfId="2" applyNumberFormat="1" applyFont="1" applyBorder="1" applyAlignment="1">
      <alignment vertical="center"/>
    </xf>
    <xf numFmtId="166" fontId="7" fillId="0" borderId="0" xfId="3" applyNumberFormat="1" applyFont="1"/>
    <xf numFmtId="0" fontId="4" fillId="2" borderId="2" xfId="1" applyFont="1" applyFill="1" applyBorder="1" applyAlignment="1">
      <alignment horizontal="left" vertical="center"/>
    </xf>
    <xf numFmtId="164" fontId="31" fillId="0" borderId="2" xfId="2" applyNumberFormat="1" applyFont="1" applyBorder="1"/>
    <xf numFmtId="164" fontId="45" fillId="2" borderId="2" xfId="2" applyNumberFormat="1" applyFont="1" applyFill="1" applyBorder="1"/>
    <xf numFmtId="164" fontId="45" fillId="2" borderId="0" xfId="2" applyNumberFormat="1" applyFont="1" applyFill="1"/>
    <xf numFmtId="164" fontId="31" fillId="0" borderId="0" xfId="2" applyNumberFormat="1" applyFont="1"/>
    <xf numFmtId="164" fontId="45" fillId="2" borderId="12" xfId="2" applyNumberFormat="1" applyFont="1" applyFill="1" applyBorder="1"/>
    <xf numFmtId="0" fontId="7" fillId="2" borderId="0" xfId="6" applyFont="1" applyFill="1"/>
    <xf numFmtId="166" fontId="46" fillId="0" borderId="0" xfId="3" applyNumberFormat="1" applyFont="1"/>
    <xf numFmtId="0" fontId="46" fillId="0" borderId="0" xfId="6" applyFont="1"/>
    <xf numFmtId="0" fontId="7" fillId="0" borderId="0" xfId="6" applyFont="1" applyAlignment="1">
      <alignment wrapText="1"/>
    </xf>
    <xf numFmtId="164" fontId="11" fillId="0" borderId="0" xfId="8" applyNumberFormat="1" applyFont="1" applyProtection="1">
      <protection locked="0"/>
    </xf>
  </cellXfs>
  <cellStyles count="9">
    <cellStyle name="Dziesiętny 2" xfId="3" xr:uid="{8ED5C42E-58FD-4904-AE9A-0D48486F0011}"/>
    <cellStyle name="Normalny" xfId="0" builtinId="0"/>
    <cellStyle name="Normalny 2" xfId="1" xr:uid="{7120E595-3AC3-429A-94DC-BE1DE21749D3}"/>
    <cellStyle name="Normalny 2 2" xfId="2" xr:uid="{4F1D5B39-64E7-4E20-A9F2-1FC26C100B66}"/>
    <cellStyle name="Normalny 3" xfId="6" xr:uid="{C32E5308-C289-48FB-AEFD-01ABA2DB31B4}"/>
    <cellStyle name="Normalny 4" xfId="7" xr:uid="{4330BFB4-CE69-4CFA-BCA4-B07E2BC129B0}"/>
    <cellStyle name="Normalny_04 SSF PJP 31-12-2006 AP" xfId="4" xr:uid="{3385D9AD-EAD7-46A6-AB5D-ADFAF02352FB}"/>
    <cellStyle name="Normalny_Pakiet informacyjny 2.2" xfId="8" xr:uid="{CF459D04-A381-45EC-8717-BF82ED44F0EA}"/>
    <cellStyle name="wind m" xfId="5" xr:uid="{86666021-8B60-4322-AE7E-92DC4EC89D5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5.xml"/><Relationship Id="rId18" Type="http://schemas.openxmlformats.org/officeDocument/2006/relationships/externalLink" Target="externalLinks/externalLink10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4.xml"/><Relationship Id="rId17" Type="http://schemas.openxmlformats.org/officeDocument/2006/relationships/externalLink" Target="externalLinks/externalLink9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8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3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7.xml"/><Relationship Id="rId23" Type="http://schemas.openxmlformats.org/officeDocument/2006/relationships/calcChain" Target="calcChain.xml"/><Relationship Id="rId10" Type="http://schemas.openxmlformats.org/officeDocument/2006/relationships/externalLink" Target="externalLinks/externalLink2.xml"/><Relationship Id="rId19" Type="http://schemas.openxmlformats.org/officeDocument/2006/relationships/externalLink" Target="externalLinks/externalLink1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externalLink" Target="externalLinks/externalLink6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53340</xdr:colOff>
      <xdr:row>0</xdr:row>
      <xdr:rowOff>40005</xdr:rowOff>
    </xdr:from>
    <xdr:to>
      <xdr:col>0</xdr:col>
      <xdr:colOff>303298</xdr:colOff>
      <xdr:row>1</xdr:row>
      <xdr:rowOff>59852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088F3503-C6ED-4721-ACBF-8055A3142D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3340" y="40005"/>
          <a:ext cx="249958" cy="39322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38100</xdr:rowOff>
    </xdr:from>
    <xdr:to>
      <xdr:col>0</xdr:col>
      <xdr:colOff>400453</xdr:colOff>
      <xdr:row>1</xdr:row>
      <xdr:rowOff>55279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141DE2E0-D27F-448C-8886-290CF25FF6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2875" y="38100"/>
          <a:ext cx="257578" cy="39055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Ailleron_Raport_Q1_2020_Noty_v2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9EF90E4\Kopia%20Audyt-Pro%205.7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oftwaremind-my.sharepoint.com/Users/Barbara%20Jamr&#243;z/AppData/Local/Microsoft/Windows/INetCache/Content.Outlook/9FYT0FUU/Akson/Befado/Befado/DO%20BADANIA%202008/REWIT%20Po&#322;udnie%20-%20Spr.Fin.%20ver.%201.2.xls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microsoft.com/office/2019/04/relationships/externalLinkLongPath" Target="https://softwaremind-my.sharepoint.com/Users/Barbara%20Jamr&#243;z/AppData/Local/Microsoft/Windows/INetCache/Content.Outlook/9FYT0FUU/Akson/Befado/Befado/DO%20BADANIA%202008/DO%20BADANIA%202008/sprawozdania%20finansowe/REWIT%20-%20Spr.Fin.%20ver.%201.1%20po%20zmianach%20AP.xls?D5499A0A" TargetMode="External"/><Relationship Id="rId1" Type="http://schemas.openxmlformats.org/officeDocument/2006/relationships/externalLinkPath" Target="file:///\\D5499A0A\REWIT%20-%20Spr.Fin.%20ver.%201.1%20po%20zmianach%20AP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windmobile.pl/Documents%20and%20Settings/Pawe&#322;%20Przybysz/Ustawienia%20lokalne/Temporary%20Internet%20Files/OLK69/Kopia%20Audyt-Pro%205.7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windmobile.pl/Documents%20and%20Settings/ratajczak/Moje%20dokumenty/Praca/Audyt%202001/!Standardy/Audyt-Pro%204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WEREK\BiuroAudytu\Documents%20and%20Settings\ewelina.talik\Pulpit\Nord%2030.6.2011\poprawione_Murapol_Nord_sp._z_o.o._Sp._komandytowa_-_Sp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oftwaremind-my.sharepoint.com/Documents%20and%20Settings/ewelina.talik/Pulpit/Nord%2030.6.2011/poprawione_Murapol_Nord_sp._z_o.o._Sp._komandytowa_-_Sp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windmobile.pl/Pa-In%203.10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oftwaremind-my.sharepoint.com/Users/Krzysztof/Desktop/WINDMOBILE%20MSSF/Pakiet%20finalny/Akson/Befado/Befado/DO%20BADANIA%202008/REWIT%20Po&#322;udnie%20-%20Spr.Fin.%20ver.%201.2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oftwaremind-my.sharepoint.com/Users/Krzysztof/Desktop/WINDMOBILE%20MSSF/Pakiet%20finalny/Akson/Befado/Befado/DO%20BADANIA%202008/DO%20BADANIA%202008/sprawozdania%20finansowe/REWIT%20-%20Spr.Fin.%20ver.%201.1%20po%20zmianach%20AP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rona tytułowa"/>
      <sheetName val="S Bilans"/>
      <sheetName val="S RZiS"/>
      <sheetName val="S CF"/>
      <sheetName val="ZZKW_s"/>
      <sheetName val="5.1-5.5"/>
      <sheetName val="5.6-5.7"/>
      <sheetName val="5.7cd-5.8"/>
      <sheetName val="5.9"/>
      <sheetName val="5.9cd"/>
      <sheetName val="5.10-5.12"/>
      <sheetName val="5.13"/>
      <sheetName val="5.14-5.15"/>
      <sheetName val="5.16-5.19"/>
      <sheetName val="5.20"/>
      <sheetName val="5.21"/>
      <sheetName val="5.22"/>
      <sheetName val="5.23"/>
      <sheetName val="D Powiązane"/>
      <sheetName val="5.24-5.25"/>
      <sheetName val="J Bilans"/>
      <sheetName val="J RZiS"/>
      <sheetName val="J CF"/>
      <sheetName val="J ZZK"/>
      <sheetName val="DNależnosci q12020"/>
      <sheetName val="Przychody Q1"/>
      <sheetName val="D 5.8"/>
      <sheetName val="D.13"/>
    </sheetNames>
    <sheetDataSet>
      <sheetData sheetId="0"/>
      <sheetData sheetId="1"/>
      <sheetData sheetId="2">
        <row r="26">
          <cell r="C26">
            <v>868000</v>
          </cell>
          <cell r="D26">
            <v>602000</v>
          </cell>
        </row>
        <row r="34">
          <cell r="C34">
            <v>647000</v>
          </cell>
        </row>
        <row r="66">
          <cell r="D66">
            <v>482000</v>
          </cell>
        </row>
      </sheetData>
      <sheetData sheetId="3"/>
      <sheetData sheetId="4">
        <row r="13">
          <cell r="A13" t="str">
            <v>Stan na 31 marca 2019 roku</v>
          </cell>
        </row>
        <row r="51">
          <cell r="A51" t="str">
            <v>Stan na 31 marca 2020 roku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33">
          <cell r="C33">
            <v>65323000</v>
          </cell>
          <cell r="E33">
            <v>72939000</v>
          </cell>
        </row>
        <row r="34">
          <cell r="C34">
            <v>3707000</v>
          </cell>
          <cell r="E34">
            <v>3707000</v>
          </cell>
        </row>
        <row r="35">
          <cell r="C35">
            <v>38412000</v>
          </cell>
          <cell r="E35">
            <v>38412000</v>
          </cell>
        </row>
        <row r="36">
          <cell r="C36">
            <v>23204000</v>
          </cell>
          <cell r="E36">
            <v>30820000</v>
          </cell>
        </row>
      </sheetData>
      <sheetData sheetId="21">
        <row r="25">
          <cell r="C25">
            <v>97000</v>
          </cell>
          <cell r="D25">
            <v>139000</v>
          </cell>
        </row>
        <row r="35">
          <cell r="C35">
            <v>-2251000</v>
          </cell>
        </row>
        <row r="62">
          <cell r="D62">
            <v>-1081000</v>
          </cell>
        </row>
      </sheetData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"/>
      <sheetName val="SF"/>
      <sheetName val="BO"/>
      <sheetName val="SF2"/>
      <sheetName val="OP-k"/>
      <sheetName val="SpPSF"/>
      <sheetName val="UWR"/>
      <sheetName val="ORB"/>
      <sheetName val="ICz"/>
      <sheetName val="ICz-2"/>
      <sheetName val="PAB"/>
      <sheetName val="PAR"/>
      <sheetName val="PAAW"/>
      <sheetName val="Indeks"/>
      <sheetName val="P4"/>
      <sheetName val="P5"/>
      <sheetName val="A1"/>
      <sheetName val="A2"/>
      <sheetName val="A3"/>
      <sheetName val="A4"/>
      <sheetName val="B5"/>
      <sheetName val="B6"/>
      <sheetName val="C7"/>
      <sheetName val="D8"/>
      <sheetName val="WN"/>
      <sheetName val="ST"/>
      <sheetName val="A.ST"/>
      <sheetName val="A.WN"/>
      <sheetName val="PDF"/>
      <sheetName val="ZUS"/>
      <sheetName val="FRON"/>
      <sheetName val="FRON-dane"/>
      <sheetName val="PDP"/>
      <sheetName val="OPD1"/>
      <sheetName val="OPD2"/>
      <sheetName val="OPD3"/>
      <sheetName val="K"/>
      <sheetName val="K.S"/>
      <sheetName val="BA"/>
      <sheetName val="BP"/>
      <sheetName val="RK"/>
      <sheetName val="RP"/>
      <sheetName val="CF"/>
      <sheetName val="CF2"/>
      <sheetName val="Z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STĘP"/>
      <sheetName val="INSTRUKCJA"/>
      <sheetName val="Lista TABEL"/>
      <sheetName val="WPROWADZENIE"/>
      <sheetName val="B-A"/>
      <sheetName val="B-P"/>
      <sheetName val="RZiS - P"/>
      <sheetName val="RZiS - K"/>
      <sheetName val="ZK"/>
      <sheetName val="CF - B"/>
      <sheetName val="CF - P"/>
      <sheetName val="TABELE cz.I"/>
      <sheetName val="TABELE cz.II"/>
      <sheetName val="TABELE cz.III"/>
      <sheetName val="TABELE cz.IV"/>
      <sheetName val="TABELE cz.V"/>
      <sheetName val="TABELE cz.VI"/>
      <sheetName val="TABELE cz.VII"/>
      <sheetName val="TABELE cz.VIII"/>
      <sheetName val="TABELE cz.IX"/>
      <sheetName val="TABELE dowolne"/>
    </sheetNames>
    <sheetDataSet>
      <sheetData sheetId="0" refreshError="1">
        <row r="2">
          <cell r="IU2" t="str">
            <v>[nazwa jednostki]</v>
          </cell>
        </row>
        <row r="3">
          <cell r="IU3" t="str">
            <v>[forma prawna]</v>
          </cell>
        </row>
        <row r="5">
          <cell r="IU5" t="str">
            <v>[ulica, nr budynku, nr lokalu]</v>
          </cell>
        </row>
        <row r="6">
          <cell r="IU6" t="str">
            <v>[kod pocztowy] [miejscowość]</v>
          </cell>
        </row>
        <row r="8">
          <cell r="IU8" t="str">
            <v>[miejscowość]</v>
          </cell>
        </row>
        <row r="9">
          <cell r="IU9" t="str">
            <v>dd.mm.rrrr</v>
          </cell>
        </row>
        <row r="13">
          <cell r="IU13" t="str">
            <v>dd.mm.rrrr</v>
          </cell>
        </row>
        <row r="15">
          <cell r="IU15" t="str">
            <v>dd.mm.rrrr</v>
          </cell>
        </row>
        <row r="16">
          <cell r="IU16" t="str">
            <v xml:space="preserve"> od ……. do …….</v>
          </cell>
        </row>
        <row r="18">
          <cell r="IU18" t="str">
            <v xml:space="preserve"> od ……. do …….</v>
          </cell>
        </row>
        <row r="78">
          <cell r="IU78" t="str">
            <v>[miejscowość], [data sporządzenia]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STĘP"/>
      <sheetName val="INSTRUKCJA"/>
      <sheetName val="Lista TABEL"/>
      <sheetName val="WPROWADZENIE"/>
      <sheetName val="B-A"/>
      <sheetName val="B-P"/>
      <sheetName val="RZiS - P"/>
      <sheetName val="RZiS - K"/>
      <sheetName val="ZK"/>
      <sheetName val="CF - B"/>
      <sheetName val="CF - P"/>
      <sheetName val="TABELE cz.I"/>
      <sheetName val="TABELE cz.II"/>
      <sheetName val="TABELE cz.III"/>
      <sheetName val="TABELE cz.IV"/>
      <sheetName val="TABELE cz.V"/>
      <sheetName val="TABELE cz.VI"/>
      <sheetName val="TABELE cz.VII"/>
      <sheetName val="TABELE cz.VIII"/>
      <sheetName val="TABELE cz.IX"/>
      <sheetName val="TABELE dowolne"/>
    </sheetNames>
    <sheetDataSet>
      <sheetData sheetId="0">
        <row r="9">
          <cell r="IU9" t="str">
            <v>dd.mm.rrrr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"/>
      <sheetName val="SF"/>
      <sheetName val="BO"/>
      <sheetName val="SF2"/>
      <sheetName val="OP-k"/>
      <sheetName val="SpPSF"/>
      <sheetName val="UWR"/>
      <sheetName val="ORB"/>
      <sheetName val="ICz"/>
      <sheetName val="ICz-2"/>
      <sheetName val="PAB"/>
      <sheetName val="PAR"/>
      <sheetName val="PAAW"/>
      <sheetName val="Indeks"/>
      <sheetName val="P4"/>
      <sheetName val="P5"/>
      <sheetName val="A1"/>
      <sheetName val="A2"/>
      <sheetName val="A3"/>
      <sheetName val="A4"/>
      <sheetName val="B5"/>
      <sheetName val="B6"/>
      <sheetName val="C7"/>
      <sheetName val="D8"/>
      <sheetName val="WN"/>
      <sheetName val="ST"/>
      <sheetName val="A.ST"/>
      <sheetName val="A.WN"/>
      <sheetName val="PDF"/>
      <sheetName val="ZUS"/>
      <sheetName val="FRON"/>
      <sheetName val="FRON-dane"/>
      <sheetName val="PDP"/>
      <sheetName val="OPD1"/>
      <sheetName val="OPD2"/>
      <sheetName val="OPD3"/>
      <sheetName val="K"/>
      <sheetName val="K.S"/>
      <sheetName val="BA"/>
      <sheetName val="BP"/>
      <sheetName val="RK"/>
      <sheetName val="RP"/>
      <sheetName val="CF"/>
      <sheetName val="CF2"/>
      <sheetName val="Z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"/>
      <sheetName val="SF"/>
      <sheetName val="UWR"/>
      <sheetName val="ORB"/>
      <sheetName val="ICz"/>
      <sheetName val="PAB"/>
      <sheetName val="PAR"/>
      <sheetName val="PAAW"/>
      <sheetName val="ST.WN"/>
      <sheetName val="ST+-"/>
      <sheetName val="WN"/>
      <sheetName val="ST"/>
      <sheetName val="A.ST"/>
      <sheetName val="A.WN"/>
      <sheetName val="Rez"/>
      <sheetName val="PDF"/>
      <sheetName val="VAT"/>
      <sheetName val="FRON"/>
      <sheetName val="ZFSS"/>
      <sheetName val="KR"/>
      <sheetName val="RKK"/>
      <sheetName val="POiF"/>
      <sheetName val="PDP"/>
      <sheetName val="OPD"/>
      <sheetName val="K"/>
      <sheetName val="K.S"/>
      <sheetName val="B"/>
      <sheetName val="R1"/>
      <sheetName val="R2"/>
      <sheetName val="R3"/>
      <sheetName val="R4"/>
      <sheetName val="CF"/>
      <sheetName val="RAP"/>
      <sheetName val="TKS"/>
      <sheetName val="INFO"/>
    </sheetNames>
    <sheetDataSet>
      <sheetData sheetId="0"/>
      <sheetData sheetId="1" refreshError="1">
        <row r="11">
          <cell r="C11">
            <v>0</v>
          </cell>
          <cell r="D11">
            <v>0</v>
          </cell>
        </row>
        <row r="12">
          <cell r="C12">
            <v>0</v>
          </cell>
          <cell r="D12">
            <v>0</v>
          </cell>
        </row>
        <row r="13">
          <cell r="C13">
            <v>0</v>
          </cell>
          <cell r="D13">
            <v>0</v>
          </cell>
        </row>
        <row r="14">
          <cell r="C14">
            <v>0</v>
          </cell>
          <cell r="D14">
            <v>0</v>
          </cell>
        </row>
        <row r="15">
          <cell r="C15">
            <v>0</v>
          </cell>
          <cell r="D15">
            <v>0</v>
          </cell>
        </row>
        <row r="17">
          <cell r="C17">
            <v>0</v>
          </cell>
          <cell r="D17">
            <v>0</v>
          </cell>
        </row>
        <row r="18">
          <cell r="C18">
            <v>0</v>
          </cell>
          <cell r="D18">
            <v>0</v>
          </cell>
        </row>
        <row r="19">
          <cell r="C19">
            <v>0</v>
          </cell>
          <cell r="D19">
            <v>0</v>
          </cell>
        </row>
        <row r="20">
          <cell r="C20">
            <v>0</v>
          </cell>
          <cell r="D20">
            <v>0</v>
          </cell>
        </row>
        <row r="21">
          <cell r="C21">
            <v>0</v>
          </cell>
          <cell r="D21">
            <v>0</v>
          </cell>
        </row>
        <row r="22">
          <cell r="C22">
            <v>0</v>
          </cell>
          <cell r="D22">
            <v>0</v>
          </cell>
        </row>
        <row r="23">
          <cell r="C23">
            <v>0</v>
          </cell>
          <cell r="D23">
            <v>0</v>
          </cell>
        </row>
        <row r="25">
          <cell r="C25">
            <v>0</v>
          </cell>
          <cell r="D25">
            <v>0</v>
          </cell>
        </row>
        <row r="26">
          <cell r="C26">
            <v>0</v>
          </cell>
          <cell r="D26">
            <v>0</v>
          </cell>
        </row>
        <row r="27">
          <cell r="C27">
            <v>0</v>
          </cell>
          <cell r="D27">
            <v>0</v>
          </cell>
        </row>
        <row r="28">
          <cell r="C28">
            <v>0</v>
          </cell>
          <cell r="D28">
            <v>0</v>
          </cell>
        </row>
        <row r="29">
          <cell r="C29">
            <v>0</v>
          </cell>
          <cell r="D29">
            <v>0</v>
          </cell>
        </row>
        <row r="32">
          <cell r="C32">
            <v>0</v>
          </cell>
          <cell r="D32">
            <v>0</v>
          </cell>
        </row>
        <row r="33">
          <cell r="C33">
            <v>0</v>
          </cell>
          <cell r="D33">
            <v>0</v>
          </cell>
        </row>
        <row r="34">
          <cell r="C34">
            <v>0</v>
          </cell>
          <cell r="D34">
            <v>0</v>
          </cell>
        </row>
        <row r="35">
          <cell r="C35">
            <v>0</v>
          </cell>
          <cell r="D35">
            <v>0</v>
          </cell>
        </row>
        <row r="36">
          <cell r="C36">
            <v>0</v>
          </cell>
          <cell r="D36">
            <v>0</v>
          </cell>
        </row>
        <row r="38">
          <cell r="C38">
            <v>0</v>
          </cell>
          <cell r="D38">
            <v>0</v>
          </cell>
        </row>
        <row r="39">
          <cell r="C39">
            <v>0</v>
          </cell>
          <cell r="D39">
            <v>0</v>
          </cell>
        </row>
        <row r="40">
          <cell r="C40">
            <v>0</v>
          </cell>
          <cell r="D40">
            <v>0</v>
          </cell>
        </row>
        <row r="41">
          <cell r="C41">
            <v>0</v>
          </cell>
          <cell r="D41">
            <v>0</v>
          </cell>
        </row>
        <row r="42">
          <cell r="C42">
            <v>0</v>
          </cell>
          <cell r="D42">
            <v>0</v>
          </cell>
        </row>
        <row r="44">
          <cell r="C44">
            <v>0</v>
          </cell>
          <cell r="D44">
            <v>0</v>
          </cell>
        </row>
        <row r="45">
          <cell r="C45">
            <v>0</v>
          </cell>
          <cell r="D45">
            <v>0</v>
          </cell>
        </row>
        <row r="47">
          <cell r="C47">
            <v>0</v>
          </cell>
          <cell r="D47">
            <v>0</v>
          </cell>
        </row>
        <row r="48">
          <cell r="C48">
            <v>0</v>
          </cell>
          <cell r="D48">
            <v>0</v>
          </cell>
        </row>
        <row r="49">
          <cell r="C49">
            <v>0</v>
          </cell>
          <cell r="D49">
            <v>0</v>
          </cell>
        </row>
        <row r="51">
          <cell r="C51">
            <v>0</v>
          </cell>
          <cell r="D51">
            <v>0</v>
          </cell>
        </row>
        <row r="52">
          <cell r="C52">
            <v>0</v>
          </cell>
          <cell r="D52">
            <v>0</v>
          </cell>
        </row>
        <row r="60">
          <cell r="C60">
            <v>0</v>
          </cell>
          <cell r="D60">
            <v>0</v>
          </cell>
        </row>
        <row r="61">
          <cell r="C61">
            <v>0</v>
          </cell>
          <cell r="D61">
            <v>0</v>
          </cell>
        </row>
        <row r="63">
          <cell r="C63">
            <v>0</v>
          </cell>
          <cell r="D63">
            <v>0</v>
          </cell>
        </row>
        <row r="64">
          <cell r="C64">
            <v>0</v>
          </cell>
          <cell r="D64">
            <v>0</v>
          </cell>
        </row>
        <row r="65">
          <cell r="C65">
            <v>0</v>
          </cell>
          <cell r="D65">
            <v>0</v>
          </cell>
        </row>
        <row r="66">
          <cell r="C66">
            <v>0</v>
          </cell>
          <cell r="D66">
            <v>0</v>
          </cell>
        </row>
        <row r="67">
          <cell r="C67">
            <v>0</v>
          </cell>
          <cell r="D67">
            <v>0</v>
          </cell>
        </row>
        <row r="68">
          <cell r="C68">
            <v>0</v>
          </cell>
          <cell r="D68">
            <v>0</v>
          </cell>
        </row>
        <row r="69">
          <cell r="C69">
            <v>0</v>
          </cell>
          <cell r="D69">
            <v>0</v>
          </cell>
        </row>
        <row r="71">
          <cell r="C71">
            <v>0</v>
          </cell>
          <cell r="D71">
            <v>0</v>
          </cell>
        </row>
        <row r="72">
          <cell r="C72">
            <v>0</v>
          </cell>
          <cell r="D72">
            <v>0</v>
          </cell>
        </row>
        <row r="74">
          <cell r="C74">
            <v>0</v>
          </cell>
          <cell r="D74">
            <v>0</v>
          </cell>
        </row>
        <row r="75">
          <cell r="C75">
            <v>0</v>
          </cell>
          <cell r="D75">
            <v>0</v>
          </cell>
        </row>
        <row r="77">
          <cell r="C77">
            <v>0</v>
          </cell>
          <cell r="D77">
            <v>0</v>
          </cell>
        </row>
        <row r="78">
          <cell r="C78">
            <v>0</v>
          </cell>
          <cell r="D78">
            <v>0</v>
          </cell>
        </row>
        <row r="80">
          <cell r="C80">
            <v>0</v>
          </cell>
          <cell r="D80">
            <v>0</v>
          </cell>
        </row>
        <row r="81">
          <cell r="C81">
            <v>0</v>
          </cell>
          <cell r="D81">
            <v>0</v>
          </cell>
        </row>
        <row r="82">
          <cell r="C82">
            <v>0</v>
          </cell>
          <cell r="D82">
            <v>0</v>
          </cell>
        </row>
        <row r="85">
          <cell r="C85">
            <v>0</v>
          </cell>
          <cell r="D85">
            <v>0</v>
          </cell>
        </row>
        <row r="86">
          <cell r="C86">
            <v>0</v>
          </cell>
          <cell r="D86">
            <v>0</v>
          </cell>
        </row>
        <row r="87">
          <cell r="C87">
            <v>0</v>
          </cell>
          <cell r="D87">
            <v>0</v>
          </cell>
        </row>
        <row r="88">
          <cell r="C88">
            <v>0</v>
          </cell>
          <cell r="D88">
            <v>0</v>
          </cell>
        </row>
        <row r="89">
          <cell r="C89">
            <v>0</v>
          </cell>
          <cell r="D89">
            <v>0</v>
          </cell>
        </row>
        <row r="90">
          <cell r="C90">
            <v>0</v>
          </cell>
          <cell r="D90">
            <v>0</v>
          </cell>
        </row>
        <row r="91">
          <cell r="C91">
            <v>0</v>
          </cell>
          <cell r="D91">
            <v>0</v>
          </cell>
        </row>
        <row r="92">
          <cell r="C92">
            <v>0</v>
          </cell>
          <cell r="D92">
            <v>0</v>
          </cell>
        </row>
        <row r="93">
          <cell r="C93">
            <v>0</v>
          </cell>
          <cell r="D93">
            <v>0</v>
          </cell>
        </row>
        <row r="94">
          <cell r="C94">
            <v>0</v>
          </cell>
          <cell r="D94">
            <v>0</v>
          </cell>
        </row>
        <row r="96">
          <cell r="C96">
            <v>0</v>
          </cell>
          <cell r="D96">
            <v>0</v>
          </cell>
        </row>
        <row r="97">
          <cell r="C97">
            <v>0</v>
          </cell>
          <cell r="D97">
            <v>0</v>
          </cell>
        </row>
        <row r="105">
          <cell r="C105">
            <v>0</v>
          </cell>
          <cell r="D105">
            <v>0</v>
          </cell>
        </row>
        <row r="106">
          <cell r="C106">
            <v>0</v>
          </cell>
          <cell r="D106">
            <v>0</v>
          </cell>
        </row>
        <row r="107">
          <cell r="C107">
            <v>0</v>
          </cell>
          <cell r="D107">
            <v>0</v>
          </cell>
        </row>
        <row r="108">
          <cell r="C108">
            <v>0</v>
          </cell>
          <cell r="D108">
            <v>0</v>
          </cell>
        </row>
        <row r="110">
          <cell r="C110">
            <v>0</v>
          </cell>
          <cell r="D110">
            <v>0</v>
          </cell>
        </row>
        <row r="111">
          <cell r="C111">
            <v>0</v>
          </cell>
          <cell r="D111">
            <v>0</v>
          </cell>
        </row>
        <row r="112">
          <cell r="C112">
            <v>0</v>
          </cell>
          <cell r="D112">
            <v>0</v>
          </cell>
        </row>
        <row r="113">
          <cell r="C113">
            <v>0</v>
          </cell>
          <cell r="D113">
            <v>0</v>
          </cell>
        </row>
        <row r="114">
          <cell r="C114">
            <v>0</v>
          </cell>
          <cell r="D114">
            <v>0</v>
          </cell>
        </row>
        <row r="115">
          <cell r="C115">
            <v>0</v>
          </cell>
          <cell r="D115">
            <v>0</v>
          </cell>
        </row>
        <row r="116">
          <cell r="C116">
            <v>0</v>
          </cell>
          <cell r="D116">
            <v>0</v>
          </cell>
        </row>
        <row r="117">
          <cell r="C117">
            <v>0</v>
          </cell>
          <cell r="D117">
            <v>0</v>
          </cell>
        </row>
        <row r="120">
          <cell r="C120">
            <v>0</v>
          </cell>
          <cell r="D120">
            <v>0</v>
          </cell>
        </row>
        <row r="121">
          <cell r="C121">
            <v>0</v>
          </cell>
          <cell r="D121">
            <v>0</v>
          </cell>
        </row>
        <row r="122">
          <cell r="C122">
            <v>0</v>
          </cell>
          <cell r="D122">
            <v>0</v>
          </cell>
        </row>
        <row r="124">
          <cell r="C124">
            <v>0</v>
          </cell>
          <cell r="D124">
            <v>0</v>
          </cell>
        </row>
        <row r="125">
          <cell r="C125">
            <v>0</v>
          </cell>
          <cell r="D125">
            <v>0</v>
          </cell>
        </row>
        <row r="128">
          <cell r="C128">
            <v>0</v>
          </cell>
          <cell r="D128">
            <v>0</v>
          </cell>
        </row>
        <row r="129">
          <cell r="C129">
            <v>0</v>
          </cell>
          <cell r="D129">
            <v>0</v>
          </cell>
        </row>
        <row r="130">
          <cell r="C130">
            <v>0</v>
          </cell>
          <cell r="D130">
            <v>0</v>
          </cell>
        </row>
        <row r="131">
          <cell r="C131">
            <v>0</v>
          </cell>
          <cell r="D131">
            <v>0</v>
          </cell>
        </row>
        <row r="133">
          <cell r="C133">
            <v>0</v>
          </cell>
          <cell r="D133">
            <v>0</v>
          </cell>
        </row>
        <row r="134">
          <cell r="C134">
            <v>0</v>
          </cell>
          <cell r="D134">
            <v>0</v>
          </cell>
        </row>
        <row r="135">
          <cell r="C135">
            <v>0</v>
          </cell>
          <cell r="D135">
            <v>0</v>
          </cell>
        </row>
        <row r="136">
          <cell r="C136">
            <v>0</v>
          </cell>
          <cell r="D136">
            <v>0</v>
          </cell>
        </row>
        <row r="138">
          <cell r="C138">
            <v>0</v>
          </cell>
          <cell r="D138">
            <v>0</v>
          </cell>
        </row>
        <row r="139">
          <cell r="C139">
            <v>0</v>
          </cell>
          <cell r="D139">
            <v>0</v>
          </cell>
        </row>
        <row r="142">
          <cell r="C142">
            <v>0</v>
          </cell>
          <cell r="D142">
            <v>0</v>
          </cell>
        </row>
        <row r="143">
          <cell r="C143">
            <v>0</v>
          </cell>
          <cell r="D143">
            <v>0</v>
          </cell>
        </row>
        <row r="151">
          <cell r="C151">
            <v>0</v>
          </cell>
          <cell r="D151">
            <v>0</v>
          </cell>
        </row>
        <row r="152">
          <cell r="C152">
            <v>0</v>
          </cell>
          <cell r="D152">
            <v>0</v>
          </cell>
        </row>
        <row r="154">
          <cell r="C154">
            <v>0</v>
          </cell>
          <cell r="D154">
            <v>0</v>
          </cell>
        </row>
        <row r="155">
          <cell r="C155">
            <v>0</v>
          </cell>
          <cell r="D155">
            <v>0</v>
          </cell>
        </row>
        <row r="157">
          <cell r="C157">
            <v>0</v>
          </cell>
          <cell r="D157">
            <v>0</v>
          </cell>
        </row>
        <row r="158">
          <cell r="C158">
            <v>0</v>
          </cell>
          <cell r="D158">
            <v>0</v>
          </cell>
        </row>
        <row r="161">
          <cell r="C161">
            <v>0</v>
          </cell>
          <cell r="D161">
            <v>0</v>
          </cell>
        </row>
        <row r="162">
          <cell r="C162">
            <v>0</v>
          </cell>
          <cell r="D162">
            <v>0</v>
          </cell>
        </row>
        <row r="163">
          <cell r="C163">
            <v>0</v>
          </cell>
          <cell r="D163">
            <v>0</v>
          </cell>
        </row>
        <row r="165">
          <cell r="C165">
            <v>0</v>
          </cell>
          <cell r="D165">
            <v>0</v>
          </cell>
        </row>
        <row r="166">
          <cell r="C166">
            <v>0</v>
          </cell>
          <cell r="D166">
            <v>0</v>
          </cell>
        </row>
        <row r="169">
          <cell r="C169">
            <v>0</v>
          </cell>
          <cell r="D169">
            <v>0</v>
          </cell>
        </row>
        <row r="170">
          <cell r="C170">
            <v>0</v>
          </cell>
          <cell r="D170">
            <v>0</v>
          </cell>
        </row>
        <row r="171">
          <cell r="C171">
            <v>0</v>
          </cell>
          <cell r="D171">
            <v>0</v>
          </cell>
        </row>
        <row r="172">
          <cell r="C172">
            <v>0</v>
          </cell>
          <cell r="D172">
            <v>0</v>
          </cell>
        </row>
        <row r="174">
          <cell r="C174">
            <v>0</v>
          </cell>
          <cell r="D174">
            <v>0</v>
          </cell>
        </row>
        <row r="175">
          <cell r="C175">
            <v>0</v>
          </cell>
          <cell r="D175">
            <v>0</v>
          </cell>
        </row>
        <row r="176">
          <cell r="C176">
            <v>0</v>
          </cell>
          <cell r="D176">
            <v>0</v>
          </cell>
        </row>
        <row r="177">
          <cell r="C177">
            <v>0</v>
          </cell>
          <cell r="D177">
            <v>0</v>
          </cell>
        </row>
        <row r="179">
          <cell r="C179">
            <v>0</v>
          </cell>
          <cell r="D179">
            <v>0</v>
          </cell>
        </row>
        <row r="180">
          <cell r="C180">
            <v>0</v>
          </cell>
          <cell r="D180">
            <v>0</v>
          </cell>
        </row>
        <row r="183">
          <cell r="C183">
            <v>0</v>
          </cell>
          <cell r="D183">
            <v>0</v>
          </cell>
        </row>
        <row r="184">
          <cell r="C184">
            <v>0</v>
          </cell>
          <cell r="D184">
            <v>0</v>
          </cell>
        </row>
      </sheetData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stęp"/>
      <sheetName val="Strona tytułowa"/>
      <sheetName val="Informacje ogólne"/>
      <sheetName val="Bilans"/>
      <sheetName val="RZiS"/>
      <sheetName val="CF"/>
      <sheetName val="ZK"/>
      <sheetName val="Noty"/>
      <sheetName val="31.12.2010"/>
      <sheetName val="31.12.2010 s"/>
      <sheetName val="Arkusz1"/>
      <sheetName val="30.06.2011"/>
      <sheetName val="Arkusz2"/>
    </sheetNames>
    <sheetDataSet>
      <sheetData sheetId="0" refreshError="1">
        <row r="15">
          <cell r="Q15" t="str">
            <v>MURAPOL NORD Spółka z ograniczoną odpowiedzialnością Spółka komandytowa</v>
          </cell>
        </row>
        <row r="19">
          <cell r="V19" t="str">
            <v>BIELSKO-BIAŁA</v>
          </cell>
        </row>
        <row r="63">
          <cell r="CI63" t="str">
            <v>od 01.01.2011          do 30.06.2011</v>
          </cell>
        </row>
        <row r="64">
          <cell r="CI64" t="str">
            <v>od 01.01.2010          do 31.12.2010</v>
          </cell>
        </row>
        <row r="73">
          <cell r="CI73" t="str">
            <v xml:space="preserve"> na dzień 30.06.2011 roku</v>
          </cell>
        </row>
        <row r="88">
          <cell r="CI88" t="str">
            <v xml:space="preserve"> 15 czerwiec 2011</v>
          </cell>
        </row>
        <row r="107">
          <cell r="CI107" t="str">
            <v>złoty polski (PLN)</v>
          </cell>
        </row>
        <row r="108">
          <cell r="CI108" t="str">
            <v>PLN</v>
          </cell>
        </row>
        <row r="117">
          <cell r="CI117" t="str">
            <v>Wszystkie kwoty wyrażone są w  złotych polskich (o ile nie wskazano inaczej)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stęp"/>
      <sheetName val="Strona tytułowa"/>
      <sheetName val="Informacje ogólne"/>
      <sheetName val="Bilans"/>
      <sheetName val="RZiS"/>
      <sheetName val="CF"/>
      <sheetName val="ZK"/>
      <sheetName val="Noty"/>
      <sheetName val="31.12.2010"/>
      <sheetName val="31.12.2010 s"/>
      <sheetName val="Arkusz1"/>
      <sheetName val="30.06.2011"/>
      <sheetName val="Arkusz2"/>
    </sheetNames>
    <sheetDataSet>
      <sheetData sheetId="0" refreshError="1">
        <row r="15">
          <cell r="Q15" t="str">
            <v>MURAPOL NORD Spółka z ograniczoną odpowiedzialnością Spółka komandytowa</v>
          </cell>
        </row>
        <row r="19">
          <cell r="V19" t="str">
            <v>BIELSKO-BIAŁA</v>
          </cell>
        </row>
        <row r="63">
          <cell r="CI63" t="str">
            <v>od 01.01.2011          do 30.06.2011</v>
          </cell>
        </row>
        <row r="64">
          <cell r="CI64" t="str">
            <v>od 01.01.2010          do 31.12.2010</v>
          </cell>
        </row>
        <row r="73">
          <cell r="CI73" t="str">
            <v xml:space="preserve"> na dzień 30.06.2011 roku</v>
          </cell>
        </row>
        <row r="88">
          <cell r="CI88" t="str">
            <v xml:space="preserve"> 15 czerwiec 2011</v>
          </cell>
        </row>
        <row r="107">
          <cell r="CI107" t="str">
            <v>złoty polski (PLN)</v>
          </cell>
        </row>
        <row r="108">
          <cell r="CI108" t="str">
            <v>PLN</v>
          </cell>
        </row>
        <row r="117">
          <cell r="CI117" t="str">
            <v>Wszystkie kwoty wyrażone są w  złotych polskich (o ile nie wskazano inaczej)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1"/>
      <sheetName val="Instrukcja"/>
      <sheetName val="P2-Indeks"/>
      <sheetName val="P3"/>
      <sheetName val="P4"/>
      <sheetName val="P5"/>
      <sheetName val="SF"/>
      <sheetName val="A1"/>
      <sheetName val="A2"/>
      <sheetName val="A3"/>
      <sheetName val="A4"/>
      <sheetName val="B5"/>
      <sheetName val="B6"/>
      <sheetName val="C7"/>
      <sheetName val="D8"/>
      <sheetName val="BA"/>
      <sheetName val="BP"/>
      <sheetName val="RK"/>
      <sheetName val="RP"/>
      <sheetName val="CF"/>
      <sheetName val="CF2"/>
      <sheetName val="ZK"/>
      <sheetName val="SFQ"/>
      <sheetName val="Pa-In 3.10"/>
    </sheetNames>
    <sheetDataSet>
      <sheetData sheetId="0" refreshError="1">
        <row r="123">
          <cell r="AX123" t="str">
            <v xml:space="preserve"> NA DZIEŃ 31.12.2005 ROKU</v>
          </cell>
        </row>
        <row r="124">
          <cell r="AX124" t="str">
            <v xml:space="preserve"> ZA OKRES OD 01.01 DO 31.12.2005 ROKU</v>
          </cell>
        </row>
        <row r="125">
          <cell r="AX125" t="str">
            <v xml:space="preserve"> W OKRESIE OD 01.01 DO 31.12.2005 ROKU</v>
          </cell>
        </row>
        <row r="126">
          <cell r="AX126" t="str">
            <v/>
          </cell>
        </row>
        <row r="127">
          <cell r="AX127" t="str">
            <v xml:space="preserve"> za okres od 01.01 do 31.12.2005</v>
          </cell>
        </row>
        <row r="134">
          <cell r="AX134" t="str">
            <v>3.10</v>
          </cell>
        </row>
      </sheetData>
      <sheetData sheetId="1"/>
      <sheetData sheetId="2"/>
      <sheetData sheetId="3"/>
      <sheetData sheetId="4"/>
      <sheetData sheetId="5"/>
      <sheetData sheetId="6" refreshError="1">
        <row r="5">
          <cell r="B5" t="str">
            <v>Tabela nr 1.1</v>
          </cell>
        </row>
        <row r="6">
          <cell r="B6" t="str">
            <v>AKTYWA</v>
          </cell>
        </row>
        <row r="7">
          <cell r="B7" t="str">
            <v>Wyszczególnienie</v>
          </cell>
          <cell r="T7" t="str">
            <v>Bilans na dzień</v>
          </cell>
        </row>
        <row r="8">
          <cell r="T8" t="str">
            <v>31.12.2005</v>
          </cell>
          <cell r="Z8" t="str">
            <v>31.12.2004</v>
          </cell>
          <cell r="AF8" t="str">
            <v>31.12.2003</v>
          </cell>
        </row>
        <row r="9">
          <cell r="B9" t="str">
            <v>A. AKTYWA TRWAŁE</v>
          </cell>
          <cell r="T9">
            <v>2437916.41</v>
          </cell>
          <cell r="Z9">
            <v>2689899.8299999991</v>
          </cell>
          <cell r="AF9">
            <v>2763367.2</v>
          </cell>
        </row>
        <row r="10">
          <cell r="B10" t="str">
            <v>I. Wartości niematerialne i prawne</v>
          </cell>
          <cell r="T10">
            <v>36900</v>
          </cell>
          <cell r="Z10">
            <v>76141.070000000007</v>
          </cell>
          <cell r="AF10">
            <v>20718.55</v>
          </cell>
        </row>
        <row r="11">
          <cell r="B11" t="str">
            <v>1. Koszty zakończonych prac rozwojowych</v>
          </cell>
          <cell r="T11">
            <v>0</v>
          </cell>
          <cell r="Z11">
            <v>0</v>
          </cell>
          <cell r="AF11">
            <v>0</v>
          </cell>
        </row>
        <row r="12">
          <cell r="B12" t="str">
            <v>2. Wartość firmy</v>
          </cell>
          <cell r="T12">
            <v>0</v>
          </cell>
          <cell r="Z12">
            <v>0</v>
          </cell>
          <cell r="AF12">
            <v>0</v>
          </cell>
        </row>
        <row r="13">
          <cell r="B13" t="str">
            <v>3. Inne wartości niematerialne i prawne</v>
          </cell>
          <cell r="T13">
            <v>36900</v>
          </cell>
          <cell r="Z13">
            <v>76141.070000000007</v>
          </cell>
          <cell r="AF13">
            <v>20718.55</v>
          </cell>
        </row>
        <row r="14">
          <cell r="B14" t="str">
            <v>4. Zaliczki na wartości niematerialne i prawne</v>
          </cell>
          <cell r="T14">
            <v>0</v>
          </cell>
          <cell r="Z14">
            <v>0</v>
          </cell>
          <cell r="AF14">
            <v>0</v>
          </cell>
        </row>
        <row r="15">
          <cell r="B15" t="str">
            <v>II. Rzeczowe aktywa trwałe</v>
          </cell>
          <cell r="T15">
            <v>2387761.89</v>
          </cell>
          <cell r="Z15">
            <v>2609842.9599999995</v>
          </cell>
          <cell r="AF15">
            <v>2724344.6500000004</v>
          </cell>
        </row>
        <row r="16">
          <cell r="B16" t="str">
            <v>1. Środki trwałe</v>
          </cell>
          <cell r="T16">
            <v>2373780.64</v>
          </cell>
          <cell r="Z16">
            <v>2599603.1199999996</v>
          </cell>
          <cell r="AF16">
            <v>2524388.4300000002</v>
          </cell>
        </row>
        <row r="17">
          <cell r="B17" t="str">
            <v>a) grunty (w tym prawo użytkow. wieczystego gruntu)</v>
          </cell>
          <cell r="T17">
            <v>210898.71</v>
          </cell>
          <cell r="Z17">
            <v>213402.29</v>
          </cell>
          <cell r="AF17">
            <v>213885.39</v>
          </cell>
        </row>
        <row r="18">
          <cell r="B18" t="str">
            <v>b) budynki, lokale i obiekty inżynierii lądowej i wodnej</v>
          </cell>
          <cell r="T18">
            <v>1283979.48</v>
          </cell>
          <cell r="Z18">
            <v>1408088.2</v>
          </cell>
          <cell r="AF18">
            <v>1384867.63</v>
          </cell>
        </row>
        <row r="19">
          <cell r="B19" t="str">
            <v>c) urządzenia techniczne i maszyny</v>
          </cell>
          <cell r="T19">
            <v>644980.81000000006</v>
          </cell>
          <cell r="Z19">
            <v>810745.74</v>
          </cell>
          <cell r="AF19">
            <v>920208.62</v>
          </cell>
        </row>
        <row r="20">
          <cell r="B20" t="str">
            <v>d) środki transportu</v>
          </cell>
          <cell r="T20">
            <v>228569.16</v>
          </cell>
          <cell r="Z20">
            <v>166649.49</v>
          </cell>
          <cell r="AF20">
            <v>300</v>
          </cell>
        </row>
        <row r="21">
          <cell r="B21" t="str">
            <v>e) inne środki trwałe</v>
          </cell>
          <cell r="T21">
            <v>5352.48</v>
          </cell>
          <cell r="Z21">
            <v>717.4</v>
          </cell>
          <cell r="AF21">
            <v>5126.79</v>
          </cell>
        </row>
        <row r="22">
          <cell r="B22" t="str">
            <v>2. Środki trwałe w budowie</v>
          </cell>
          <cell r="T22">
            <v>13981.25</v>
          </cell>
          <cell r="Z22">
            <v>10239.84</v>
          </cell>
          <cell r="AF22">
            <v>199956.22</v>
          </cell>
        </row>
        <row r="23">
          <cell r="B23" t="str">
            <v>3. Zaliczki na środki trwałe w budowie</v>
          </cell>
          <cell r="T23">
            <v>0</v>
          </cell>
          <cell r="Z23">
            <v>0</v>
          </cell>
          <cell r="AF23">
            <v>0</v>
          </cell>
        </row>
        <row r="24">
          <cell r="B24" t="str">
            <v>III. Należności długoterminowe</v>
          </cell>
          <cell r="F24" t="str">
            <v>`</v>
          </cell>
          <cell r="T24">
            <v>0</v>
          </cell>
          <cell r="Z24">
            <v>0</v>
          </cell>
          <cell r="AF24">
            <v>0</v>
          </cell>
        </row>
        <row r="25">
          <cell r="B25" t="str">
            <v>1. Od jednostek powiązanych</v>
          </cell>
          <cell r="T25">
            <v>0</v>
          </cell>
          <cell r="Z25">
            <v>0</v>
          </cell>
          <cell r="AF25">
            <v>0</v>
          </cell>
        </row>
        <row r="26">
          <cell r="B26" t="str">
            <v>2. Od pozostałych jednostek</v>
          </cell>
          <cell r="T26">
            <v>0</v>
          </cell>
          <cell r="Z26">
            <v>0</v>
          </cell>
          <cell r="AF26">
            <v>0</v>
          </cell>
        </row>
        <row r="27">
          <cell r="B27" t="str">
            <v>IV. Inwestycje długoterminowe</v>
          </cell>
          <cell r="T27">
            <v>0</v>
          </cell>
          <cell r="Z27">
            <v>0</v>
          </cell>
          <cell r="AF27">
            <v>0</v>
          </cell>
        </row>
        <row r="28">
          <cell r="B28" t="str">
            <v>1. Nieruchomości</v>
          </cell>
          <cell r="T28">
            <v>0</v>
          </cell>
          <cell r="Z28">
            <v>0</v>
          </cell>
          <cell r="AF28">
            <v>0</v>
          </cell>
        </row>
        <row r="29">
          <cell r="B29" t="str">
            <v>2. Wartości niematerialne i prawne</v>
          </cell>
          <cell r="T29">
            <v>0</v>
          </cell>
          <cell r="Z29">
            <v>0</v>
          </cell>
          <cell r="AF29">
            <v>0</v>
          </cell>
        </row>
        <row r="30">
          <cell r="B30" t="str">
            <v>3. Długoterminowe aktywa finansowe</v>
          </cell>
          <cell r="T30">
            <v>0</v>
          </cell>
          <cell r="Z30">
            <v>0</v>
          </cell>
          <cell r="AF30">
            <v>0</v>
          </cell>
        </row>
        <row r="31">
          <cell r="B31" t="str">
            <v>a) w jednostkach powiązanych</v>
          </cell>
          <cell r="T31">
            <v>0</v>
          </cell>
          <cell r="Z31">
            <v>0</v>
          </cell>
          <cell r="AF31">
            <v>0</v>
          </cell>
        </row>
        <row r="32">
          <cell r="B32" t="str">
            <v>- udziały lub akcje</v>
          </cell>
          <cell r="T32">
            <v>0</v>
          </cell>
          <cell r="Z32">
            <v>0</v>
          </cell>
          <cell r="AF32">
            <v>0</v>
          </cell>
        </row>
        <row r="33">
          <cell r="B33" t="str">
            <v>- inne papiery wartościowe</v>
          </cell>
          <cell r="T33">
            <v>0</v>
          </cell>
          <cell r="Z33">
            <v>0</v>
          </cell>
          <cell r="AF33">
            <v>0</v>
          </cell>
        </row>
        <row r="34">
          <cell r="B34" t="str">
            <v>- udzielone pożyczki</v>
          </cell>
          <cell r="T34">
            <v>0</v>
          </cell>
          <cell r="Z34">
            <v>0</v>
          </cell>
          <cell r="AF34">
            <v>0</v>
          </cell>
        </row>
        <row r="35">
          <cell r="B35" t="str">
            <v>- inne długoterminowe aktywa finansowe</v>
          </cell>
          <cell r="T35">
            <v>0</v>
          </cell>
          <cell r="Z35">
            <v>0</v>
          </cell>
          <cell r="AF35">
            <v>0</v>
          </cell>
        </row>
        <row r="36">
          <cell r="B36" t="str">
            <v>b) w pozostałych jednostkach</v>
          </cell>
          <cell r="T36">
            <v>0</v>
          </cell>
          <cell r="Z36">
            <v>0</v>
          </cell>
          <cell r="AF36">
            <v>0</v>
          </cell>
        </row>
        <row r="37">
          <cell r="B37" t="str">
            <v>- udziały lub akcje</v>
          </cell>
          <cell r="T37">
            <v>0</v>
          </cell>
          <cell r="Z37">
            <v>0</v>
          </cell>
          <cell r="AF37">
            <v>0</v>
          </cell>
        </row>
        <row r="38">
          <cell r="B38" t="str">
            <v>- inne papiery wartościowe</v>
          </cell>
          <cell r="T38">
            <v>0</v>
          </cell>
          <cell r="Z38">
            <v>0</v>
          </cell>
          <cell r="AF38">
            <v>0</v>
          </cell>
        </row>
        <row r="39">
          <cell r="B39" t="str">
            <v>- udzielone pożyczki</v>
          </cell>
          <cell r="T39">
            <v>0</v>
          </cell>
          <cell r="Z39">
            <v>0</v>
          </cell>
          <cell r="AF39">
            <v>0</v>
          </cell>
        </row>
        <row r="40">
          <cell r="B40" t="str">
            <v>- inne długoterminowe aktywa finansowe</v>
          </cell>
          <cell r="T40">
            <v>0</v>
          </cell>
          <cell r="Z40">
            <v>0</v>
          </cell>
          <cell r="AF40">
            <v>0</v>
          </cell>
        </row>
        <row r="41">
          <cell r="B41" t="str">
            <v>4. Inne inwestycje długoterminowe</v>
          </cell>
          <cell r="T41">
            <v>0</v>
          </cell>
          <cell r="Z41">
            <v>0</v>
          </cell>
          <cell r="AF41">
            <v>0</v>
          </cell>
        </row>
        <row r="42">
          <cell r="B42" t="str">
            <v>V. Długoterminowe rozliczenia międzyokresowe</v>
          </cell>
          <cell r="T42">
            <v>13254.52</v>
          </cell>
          <cell r="Z42">
            <v>3915.8</v>
          </cell>
          <cell r="AF42">
            <v>18304</v>
          </cell>
        </row>
        <row r="43">
          <cell r="B43" t="str">
            <v>1. Aktywa z tytułu odroczonego podatku dochodowego</v>
          </cell>
          <cell r="T43">
            <v>12899</v>
          </cell>
          <cell r="Z43">
            <v>3027</v>
          </cell>
          <cell r="AF43">
            <v>18304</v>
          </cell>
        </row>
        <row r="44">
          <cell r="B44" t="str">
            <v>2. Inne rozliczenia międzyokresowe</v>
          </cell>
          <cell r="T44">
            <v>355.52</v>
          </cell>
          <cell r="Z44">
            <v>888.8</v>
          </cell>
          <cell r="AF44">
            <v>0</v>
          </cell>
        </row>
        <row r="45">
          <cell r="B45" t="str">
            <v>B. AKTYWA OBROTOWE</v>
          </cell>
          <cell r="T45">
            <v>4440114.6899999995</v>
          </cell>
          <cell r="Z45">
            <v>3407327.85</v>
          </cell>
          <cell r="AF45">
            <v>2472447.4499999997</v>
          </cell>
        </row>
        <row r="46">
          <cell r="B46" t="str">
            <v>I. Zapasy</v>
          </cell>
          <cell r="T46">
            <v>3717063.59</v>
          </cell>
          <cell r="Z46">
            <v>2906961.02</v>
          </cell>
          <cell r="AF46">
            <v>1279189.55</v>
          </cell>
        </row>
        <row r="47">
          <cell r="B47" t="str">
            <v>1. Materiały</v>
          </cell>
          <cell r="T47">
            <v>2545422</v>
          </cell>
          <cell r="Z47">
            <v>2298508.7000000002</v>
          </cell>
          <cell r="AF47">
            <v>887956.62</v>
          </cell>
        </row>
        <row r="48">
          <cell r="B48" t="str">
            <v>2. Półprodukty i produkty w toku</v>
          </cell>
          <cell r="T48">
            <v>1171641.5900000001</v>
          </cell>
          <cell r="Z48">
            <v>608452.31999999995</v>
          </cell>
          <cell r="AF48">
            <v>391232.93</v>
          </cell>
        </row>
        <row r="49">
          <cell r="B49" t="str">
            <v>3. Produkty gotowe</v>
          </cell>
          <cell r="T49">
            <v>0</v>
          </cell>
          <cell r="Z49">
            <v>0</v>
          </cell>
          <cell r="AF49">
            <v>0</v>
          </cell>
        </row>
        <row r="50">
          <cell r="B50" t="str">
            <v>4. Towary</v>
          </cell>
          <cell r="T50">
            <v>0</v>
          </cell>
          <cell r="Z50">
            <v>0</v>
          </cell>
          <cell r="AF50">
            <v>0</v>
          </cell>
        </row>
        <row r="51">
          <cell r="B51" t="str">
            <v>5. Zaliczki na dostawy</v>
          </cell>
          <cell r="T51">
            <v>0</v>
          </cell>
          <cell r="Z51">
            <v>0</v>
          </cell>
          <cell r="AF51">
            <v>0</v>
          </cell>
        </row>
        <row r="52">
          <cell r="B52" t="str">
            <v>II. Należności krótkoterminowe</v>
          </cell>
          <cell r="T52">
            <v>620160.9</v>
          </cell>
          <cell r="Z52">
            <v>363113.76</v>
          </cell>
          <cell r="AF52">
            <v>1030188.99</v>
          </cell>
        </row>
        <row r="53">
          <cell r="B53" t="str">
            <v>1. Należności od jednostek powiązanych</v>
          </cell>
          <cell r="T53">
            <v>305310.18</v>
          </cell>
          <cell r="Z53">
            <v>149129.63</v>
          </cell>
          <cell r="AF53">
            <v>493329.24</v>
          </cell>
        </row>
        <row r="54">
          <cell r="B54" t="str">
            <v>a) z tytułu dostaw i usług, o okresie spłaty:</v>
          </cell>
          <cell r="T54">
            <v>305310.18</v>
          </cell>
          <cell r="Z54">
            <v>149129.63</v>
          </cell>
          <cell r="AF54">
            <v>493329.24</v>
          </cell>
        </row>
        <row r="55">
          <cell r="B55" t="str">
            <v>- do 12 miesięcy</v>
          </cell>
          <cell r="T55">
            <v>305310.18</v>
          </cell>
          <cell r="Z55">
            <v>149129.63</v>
          </cell>
          <cell r="AF55">
            <v>493329.24</v>
          </cell>
        </row>
        <row r="56">
          <cell r="B56" t="str">
            <v>- powyżej 12 miesięcy</v>
          </cell>
          <cell r="T56">
            <v>0</v>
          </cell>
          <cell r="Z56">
            <v>0</v>
          </cell>
          <cell r="AF56">
            <v>0</v>
          </cell>
        </row>
        <row r="57">
          <cell r="B57" t="str">
            <v>b) inne</v>
          </cell>
          <cell r="T57">
            <v>0</v>
          </cell>
          <cell r="Z57">
            <v>0</v>
          </cell>
          <cell r="AF57">
            <v>0</v>
          </cell>
        </row>
        <row r="58">
          <cell r="B58" t="str">
            <v>2. Należności od pozostałych jednostek</v>
          </cell>
          <cell r="T58">
            <v>314850.72000000003</v>
          </cell>
          <cell r="Z58">
            <v>213984.13</v>
          </cell>
          <cell r="AF58">
            <v>536859.75</v>
          </cell>
        </row>
        <row r="59">
          <cell r="B59" t="str">
            <v>a) z tytułu dostaw i usług, o okresie spłaty:</v>
          </cell>
          <cell r="T59">
            <v>34759.64</v>
          </cell>
          <cell r="Z59">
            <v>9675.1200000000008</v>
          </cell>
          <cell r="AF59">
            <v>2970</v>
          </cell>
        </row>
        <row r="60">
          <cell r="B60" t="str">
            <v>- do 12 miesięcy</v>
          </cell>
          <cell r="T60">
            <v>34759.64</v>
          </cell>
          <cell r="Z60">
            <v>9675.1200000000008</v>
          </cell>
          <cell r="AF60">
            <v>2970</v>
          </cell>
        </row>
        <row r="61">
          <cell r="B61" t="str">
            <v>- powyżej 12 miesięcy</v>
          </cell>
          <cell r="T61">
            <v>0</v>
          </cell>
          <cell r="Z61">
            <v>0</v>
          </cell>
          <cell r="AF61">
            <v>0</v>
          </cell>
        </row>
        <row r="62">
          <cell r="B62" t="str">
            <v>b) z tytułu podatków, dotacji, ceł, ubezp. społ. i zdrow.</v>
          </cell>
          <cell r="T62">
            <v>270415.88</v>
          </cell>
          <cell r="Z62">
            <v>195984.01</v>
          </cell>
          <cell r="AF62">
            <v>529476.44999999995</v>
          </cell>
        </row>
        <row r="63">
          <cell r="B63" t="str">
            <v>c) inne</v>
          </cell>
          <cell r="T63">
            <v>9675.2000000000007</v>
          </cell>
          <cell r="Z63">
            <v>8325</v>
          </cell>
          <cell r="AF63">
            <v>4413.3</v>
          </cell>
        </row>
        <row r="64">
          <cell r="B64" t="str">
            <v>d) dochodzone na drodze sądowej</v>
          </cell>
          <cell r="T64">
            <v>0</v>
          </cell>
          <cell r="Z64">
            <v>0</v>
          </cell>
          <cell r="AF64">
            <v>0</v>
          </cell>
        </row>
        <row r="65">
          <cell r="B65" t="str">
            <v>III. Inwestycje krótkoterminowe</v>
          </cell>
          <cell r="T65">
            <v>70779.39</v>
          </cell>
          <cell r="Z65">
            <v>114977.63</v>
          </cell>
          <cell r="AF65">
            <v>145104.84</v>
          </cell>
        </row>
        <row r="66">
          <cell r="B66" t="str">
            <v>1. Krótkoterminowe aktywa finansowe</v>
          </cell>
          <cell r="T66">
            <v>70779.39</v>
          </cell>
          <cell r="Z66">
            <v>114977.63</v>
          </cell>
          <cell r="AF66">
            <v>145104.84</v>
          </cell>
        </row>
        <row r="67">
          <cell r="B67" t="str">
            <v>a) w jednostkach powiązanych</v>
          </cell>
          <cell r="T67">
            <v>0</v>
          </cell>
          <cell r="Z67">
            <v>0</v>
          </cell>
          <cell r="AF67">
            <v>0</v>
          </cell>
        </row>
        <row r="68">
          <cell r="B68" t="str">
            <v>- udziały lub akcje</v>
          </cell>
          <cell r="T68">
            <v>0</v>
          </cell>
          <cell r="Z68">
            <v>0</v>
          </cell>
          <cell r="AF68">
            <v>0</v>
          </cell>
        </row>
        <row r="69">
          <cell r="B69" t="str">
            <v>- inne papiery wartościowe</v>
          </cell>
          <cell r="T69">
            <v>0</v>
          </cell>
          <cell r="Z69">
            <v>0</v>
          </cell>
          <cell r="AF69">
            <v>0</v>
          </cell>
        </row>
        <row r="70">
          <cell r="B70" t="str">
            <v>- udzielone pożyczki</v>
          </cell>
          <cell r="T70">
            <v>0</v>
          </cell>
          <cell r="Z70">
            <v>0</v>
          </cell>
          <cell r="AF70">
            <v>0</v>
          </cell>
        </row>
        <row r="71">
          <cell r="B71" t="str">
            <v>- inne krótkoterminowe aktywa finansowe</v>
          </cell>
          <cell r="T71">
            <v>0</v>
          </cell>
          <cell r="Z71">
            <v>0</v>
          </cell>
          <cell r="AF71">
            <v>0</v>
          </cell>
        </row>
        <row r="72">
          <cell r="B72" t="str">
            <v>b) w pozostałych jednostkach</v>
          </cell>
          <cell r="T72">
            <v>0</v>
          </cell>
          <cell r="Z72">
            <v>0</v>
          </cell>
          <cell r="AF72">
            <v>0</v>
          </cell>
        </row>
        <row r="73">
          <cell r="B73" t="str">
            <v>- udziały lub akcje</v>
          </cell>
          <cell r="T73">
            <v>0</v>
          </cell>
          <cell r="Z73">
            <v>0</v>
          </cell>
          <cell r="AF73">
            <v>0</v>
          </cell>
        </row>
        <row r="74">
          <cell r="B74" t="str">
            <v>- inne papiery wartościowe</v>
          </cell>
          <cell r="T74">
            <v>0</v>
          </cell>
          <cell r="Z74">
            <v>0</v>
          </cell>
          <cell r="AF74">
            <v>0</v>
          </cell>
        </row>
        <row r="75">
          <cell r="B75" t="str">
            <v>- udzielone pożyczki</v>
          </cell>
          <cell r="T75">
            <v>0</v>
          </cell>
          <cell r="Z75">
            <v>0</v>
          </cell>
          <cell r="AF75">
            <v>0</v>
          </cell>
        </row>
        <row r="76">
          <cell r="B76" t="str">
            <v>- inne krótkoterminowe aktywa finansowe</v>
          </cell>
          <cell r="T76">
            <v>0</v>
          </cell>
          <cell r="Z76">
            <v>0</v>
          </cell>
          <cell r="AF76">
            <v>0</v>
          </cell>
        </row>
        <row r="77">
          <cell r="B77" t="str">
            <v>c) środki pieniężne i inne aktywa pieniężne</v>
          </cell>
          <cell r="T77">
            <v>70779.39</v>
          </cell>
          <cell r="Z77">
            <v>114977.63</v>
          </cell>
          <cell r="AF77">
            <v>145104.84</v>
          </cell>
        </row>
        <row r="78">
          <cell r="B78" t="str">
            <v>- środki pieniężne w kasie i na rachunkach</v>
          </cell>
          <cell r="T78">
            <v>70779.39</v>
          </cell>
          <cell r="Z78">
            <v>114977.63</v>
          </cell>
          <cell r="AF78">
            <v>145104.84</v>
          </cell>
        </row>
        <row r="79">
          <cell r="B79" t="str">
            <v>- inne środki pieniężne</v>
          </cell>
          <cell r="T79">
            <v>0</v>
          </cell>
          <cell r="Z79">
            <v>0</v>
          </cell>
          <cell r="AF79">
            <v>0</v>
          </cell>
        </row>
        <row r="80">
          <cell r="B80" t="str">
            <v>- inne aktywa pieniężne</v>
          </cell>
          <cell r="T80">
            <v>0</v>
          </cell>
          <cell r="Z80">
            <v>0</v>
          </cell>
          <cell r="AF80">
            <v>0</v>
          </cell>
        </row>
        <row r="81">
          <cell r="B81" t="str">
            <v>2. Inne inwestycje krótkoterminowe</v>
          </cell>
          <cell r="T81">
            <v>0</v>
          </cell>
          <cell r="Z81">
            <v>0</v>
          </cell>
          <cell r="AF81">
            <v>0</v>
          </cell>
        </row>
        <row r="82">
          <cell r="B82" t="str">
            <v>IV. Krótkoterminowe rozliczenia międzyokresowe</v>
          </cell>
          <cell r="T82">
            <v>32110.81</v>
          </cell>
          <cell r="Z82">
            <v>22275.439999999999</v>
          </cell>
          <cell r="AF82">
            <v>17964.07</v>
          </cell>
        </row>
        <row r="83">
          <cell r="B83" t="str">
            <v xml:space="preserve">AKTYWA RAZEM   </v>
          </cell>
          <cell r="T83">
            <v>6878031.0999999996</v>
          </cell>
          <cell r="Z83">
            <v>6097227.6799999997</v>
          </cell>
          <cell r="AF83">
            <v>5235814.6500000004</v>
          </cell>
        </row>
        <row r="85">
          <cell r="B85" t="str">
            <v>Tabela nr 1.2</v>
          </cell>
        </row>
        <row r="86">
          <cell r="B86" t="str">
            <v>PASYWA</v>
          </cell>
        </row>
        <row r="87">
          <cell r="B87" t="str">
            <v>Wyszczególnienie</v>
          </cell>
          <cell r="T87" t="str">
            <v>Bilans na dzień</v>
          </cell>
        </row>
        <row r="88">
          <cell r="T88" t="str">
            <v>31.12.2005</v>
          </cell>
          <cell r="Z88" t="str">
            <v>31.12.2004</v>
          </cell>
          <cell r="AF88" t="str">
            <v>31.12.2003</v>
          </cell>
        </row>
        <row r="89">
          <cell r="B89" t="str">
            <v>A. KAPITAŁ (FUNDUSZ) WŁASNY</v>
          </cell>
          <cell r="T89">
            <v>2731035.3200000003</v>
          </cell>
          <cell r="Z89">
            <v>1474567.4300000002</v>
          </cell>
          <cell r="AF89">
            <v>963998.67</v>
          </cell>
        </row>
        <row r="90">
          <cell r="B90" t="str">
            <v>I. Kapitał (fundusz) podstawowy</v>
          </cell>
          <cell r="T90">
            <v>735000</v>
          </cell>
          <cell r="Z90">
            <v>735000</v>
          </cell>
          <cell r="AF90">
            <v>735000</v>
          </cell>
        </row>
        <row r="91">
          <cell r="B91" t="str">
            <v>II. Należne wpłaty na kapitał podstawowy (wielkość ujemn.)</v>
          </cell>
          <cell r="T91">
            <v>0</v>
          </cell>
          <cell r="Z91">
            <v>0</v>
          </cell>
          <cell r="AF91">
            <v>0</v>
          </cell>
        </row>
        <row r="92">
          <cell r="B92" t="str">
            <v>III. Udziały (akcje) własne (wielkość ujemn.)</v>
          </cell>
          <cell r="T92">
            <v>0</v>
          </cell>
          <cell r="Z92">
            <v>0</v>
          </cell>
          <cell r="AF92">
            <v>0</v>
          </cell>
        </row>
        <row r="93">
          <cell r="B93" t="str">
            <v>IV. Kapitał (fundusz) zapasowy</v>
          </cell>
          <cell r="T93">
            <v>739567.43</v>
          </cell>
          <cell r="Z93">
            <v>228998.67</v>
          </cell>
          <cell r="AF93">
            <v>51626.51</v>
          </cell>
        </row>
        <row r="94">
          <cell r="B94" t="str">
            <v>V. Kapitał (fundusz) z aktualizacji wyceny</v>
          </cell>
          <cell r="T94">
            <v>0</v>
          </cell>
          <cell r="Z94">
            <v>0</v>
          </cell>
          <cell r="AF94">
            <v>0</v>
          </cell>
        </row>
        <row r="95">
          <cell r="B95" t="str">
            <v>VI. Pozostałe kapitały (fundusze) rezerwowe</v>
          </cell>
          <cell r="T95">
            <v>0</v>
          </cell>
          <cell r="Z95">
            <v>0</v>
          </cell>
          <cell r="AF95">
            <v>0</v>
          </cell>
        </row>
        <row r="96">
          <cell r="B96" t="str">
            <v>VII. Zysk (strata) z lat ubiegłych</v>
          </cell>
          <cell r="T96">
            <v>0</v>
          </cell>
          <cell r="Z96">
            <v>-23098</v>
          </cell>
          <cell r="AF96">
            <v>21307</v>
          </cell>
        </row>
        <row r="97">
          <cell r="B97" t="str">
            <v>VIII. Zysk (strata) netto</v>
          </cell>
          <cell r="T97">
            <v>1256467.8899999999</v>
          </cell>
          <cell r="Z97">
            <v>533666.76</v>
          </cell>
          <cell r="AF97">
            <v>156065.16</v>
          </cell>
        </row>
        <row r="98">
          <cell r="B98" t="str">
            <v>IX. Odpisy z zysku netto w ciagu roku obrotowego</v>
          </cell>
          <cell r="T98">
            <v>0</v>
          </cell>
          <cell r="Z98">
            <v>0</v>
          </cell>
          <cell r="AF98">
            <v>0</v>
          </cell>
        </row>
        <row r="99">
          <cell r="B99" t="str">
            <v>B. ZOBOWIĄZANIA I REZERWY NA ZOBOWIĄZANIA</v>
          </cell>
          <cell r="T99">
            <v>4146995.78</v>
          </cell>
          <cell r="Z99">
            <v>4622660.25</v>
          </cell>
          <cell r="AF99">
            <v>4271815.9799999995</v>
          </cell>
        </row>
        <row r="100">
          <cell r="B100" t="str">
            <v>I. Rezerwy na zobowiązania</v>
          </cell>
          <cell r="T100">
            <v>22015</v>
          </cell>
          <cell r="Z100">
            <v>72026</v>
          </cell>
          <cell r="AF100">
            <v>918</v>
          </cell>
        </row>
        <row r="101">
          <cell r="B101" t="str">
            <v>1. Rezerwa z tytułu odroczonego podatku dochodowego</v>
          </cell>
          <cell r="T101">
            <v>22015</v>
          </cell>
          <cell r="Z101">
            <v>72026</v>
          </cell>
          <cell r="AF101">
            <v>918</v>
          </cell>
        </row>
        <row r="102">
          <cell r="B102" t="str">
            <v>2. Rezerwa na świadczenia emerytalne i podobne</v>
          </cell>
          <cell r="T102">
            <v>0</v>
          </cell>
          <cell r="Z102">
            <v>0</v>
          </cell>
          <cell r="AF102">
            <v>0</v>
          </cell>
        </row>
        <row r="103">
          <cell r="B103" t="str">
            <v>- długoterminowa</v>
          </cell>
          <cell r="T103">
            <v>0</v>
          </cell>
          <cell r="Z103">
            <v>0</v>
          </cell>
          <cell r="AF103">
            <v>0</v>
          </cell>
        </row>
        <row r="104">
          <cell r="B104" t="str">
            <v>- krótkoterminowa</v>
          </cell>
          <cell r="T104">
            <v>0</v>
          </cell>
          <cell r="Z104">
            <v>0</v>
          </cell>
          <cell r="AF104">
            <v>0</v>
          </cell>
        </row>
        <row r="105">
          <cell r="B105" t="str">
            <v>3. Pozostałe rezerwy</v>
          </cell>
          <cell r="T105">
            <v>0</v>
          </cell>
          <cell r="Z105">
            <v>0</v>
          </cell>
          <cell r="AF105">
            <v>0</v>
          </cell>
        </row>
        <row r="106">
          <cell r="B106" t="str">
            <v>- długoterminowe</v>
          </cell>
          <cell r="T106">
            <v>0</v>
          </cell>
          <cell r="Z106">
            <v>0</v>
          </cell>
          <cell r="AF106">
            <v>0</v>
          </cell>
        </row>
        <row r="107">
          <cell r="B107" t="str">
            <v>- krótkoterminowe</v>
          </cell>
          <cell r="T107">
            <v>0</v>
          </cell>
          <cell r="Z107">
            <v>0</v>
          </cell>
          <cell r="AF107">
            <v>0</v>
          </cell>
        </row>
        <row r="108">
          <cell r="B108" t="str">
            <v>II. Zobowiązania długoterminowe</v>
          </cell>
          <cell r="T108">
            <v>1273460.8399999999</v>
          </cell>
          <cell r="Z108">
            <v>1889104.13</v>
          </cell>
          <cell r="AF108">
            <v>2418894.86</v>
          </cell>
        </row>
        <row r="109">
          <cell r="B109" t="str">
            <v>1. Wobec jednostek powiązanych</v>
          </cell>
          <cell r="T109">
            <v>245210.12</v>
          </cell>
          <cell r="Z109">
            <v>259135.73</v>
          </cell>
          <cell r="AF109">
            <v>299667.38</v>
          </cell>
        </row>
        <row r="110">
          <cell r="B110" t="str">
            <v>2. Wobec pozostałych jednostek</v>
          </cell>
          <cell r="T110">
            <v>1028250.72</v>
          </cell>
          <cell r="Z110">
            <v>1629968.4</v>
          </cell>
          <cell r="AF110">
            <v>2119227.48</v>
          </cell>
        </row>
        <row r="111">
          <cell r="B111" t="str">
            <v>a) kredyty i pożyczki</v>
          </cell>
          <cell r="T111">
            <v>1028250.72</v>
          </cell>
          <cell r="Z111">
            <v>1629968.4</v>
          </cell>
          <cell r="AF111">
            <v>2119227.48</v>
          </cell>
        </row>
        <row r="112">
          <cell r="B112" t="str">
            <v>b) z tytułu emisji dłużnych papierów wartościowych</v>
          </cell>
          <cell r="T112">
            <v>0</v>
          </cell>
          <cell r="Z112">
            <v>0</v>
          </cell>
          <cell r="AF112">
            <v>0</v>
          </cell>
        </row>
        <row r="113">
          <cell r="B113" t="str">
            <v>c) inne zobowiązania finansowe</v>
          </cell>
          <cell r="T113">
            <v>0</v>
          </cell>
          <cell r="Z113">
            <v>0</v>
          </cell>
          <cell r="AF113">
            <v>0</v>
          </cell>
        </row>
        <row r="114">
          <cell r="B114" t="str">
            <v>d) inne</v>
          </cell>
          <cell r="T114">
            <v>0</v>
          </cell>
          <cell r="Z114">
            <v>0</v>
          </cell>
          <cell r="AF114">
            <v>0</v>
          </cell>
        </row>
        <row r="115">
          <cell r="B115" t="str">
            <v>III. Zobowiązania krótkoterminowe</v>
          </cell>
          <cell r="T115">
            <v>2851519.94</v>
          </cell>
          <cell r="Z115">
            <v>2661530.1199999996</v>
          </cell>
          <cell r="AF115">
            <v>1852003.1199999999</v>
          </cell>
        </row>
        <row r="116">
          <cell r="B116" t="str">
            <v>1. Wobec jednostek powiązanych</v>
          </cell>
          <cell r="T116">
            <v>438238.8</v>
          </cell>
          <cell r="Z116">
            <v>461951.36</v>
          </cell>
          <cell r="AF116">
            <v>736029.69</v>
          </cell>
        </row>
        <row r="117">
          <cell r="B117" t="str">
            <v>a) z tytułu dostaw i usług, o okresie wymagalności:</v>
          </cell>
          <cell r="T117">
            <v>438238.8</v>
          </cell>
          <cell r="Z117">
            <v>461951.36</v>
          </cell>
          <cell r="AF117">
            <v>736029.69</v>
          </cell>
        </row>
        <row r="118">
          <cell r="B118" t="str">
            <v>- do 12 miesięcy</v>
          </cell>
          <cell r="T118">
            <v>438238.8</v>
          </cell>
          <cell r="Z118">
            <v>461951.36</v>
          </cell>
          <cell r="AF118">
            <v>736029.69</v>
          </cell>
        </row>
        <row r="119">
          <cell r="B119" t="str">
            <v>- powyżej 12 miesięcy</v>
          </cell>
          <cell r="T119">
            <v>0</v>
          </cell>
          <cell r="Z119">
            <v>0</v>
          </cell>
          <cell r="AF119">
            <v>0</v>
          </cell>
        </row>
        <row r="120">
          <cell r="B120" t="str">
            <v>b) inne</v>
          </cell>
          <cell r="T120">
            <v>0</v>
          </cell>
          <cell r="Z120">
            <v>0</v>
          </cell>
          <cell r="AF120">
            <v>0</v>
          </cell>
        </row>
        <row r="121">
          <cell r="B121" t="str">
            <v>2. Wobec pozostałych jednostek</v>
          </cell>
          <cell r="T121">
            <v>2384655.94</v>
          </cell>
          <cell r="Z121">
            <v>2179178.96</v>
          </cell>
          <cell r="AF121">
            <v>1094158.98</v>
          </cell>
        </row>
        <row r="122">
          <cell r="B122" t="str">
            <v>a) kredyty i pożyczki</v>
          </cell>
          <cell r="T122">
            <v>1685349.77</v>
          </cell>
          <cell r="Z122">
            <v>1740581.35</v>
          </cell>
          <cell r="AF122">
            <v>520961.24</v>
          </cell>
        </row>
        <row r="123">
          <cell r="B123" t="str">
            <v>b) z tytułu emisji dłużnych papierów wartościowych</v>
          </cell>
          <cell r="T123">
            <v>0</v>
          </cell>
          <cell r="Z123">
            <v>0</v>
          </cell>
          <cell r="AF123">
            <v>0</v>
          </cell>
        </row>
        <row r="124">
          <cell r="B124" t="str">
            <v>c) inne zobowiązania finansowe</v>
          </cell>
          <cell r="T124">
            <v>0</v>
          </cell>
          <cell r="Z124">
            <v>0</v>
          </cell>
          <cell r="AF124">
            <v>0</v>
          </cell>
        </row>
        <row r="125">
          <cell r="B125" t="str">
            <v>d) z tytułu dostaw i usług, o okresie wymagalności:</v>
          </cell>
          <cell r="T125">
            <v>546289.53</v>
          </cell>
          <cell r="Z125">
            <v>248310.77</v>
          </cell>
          <cell r="AF125">
            <v>418654.28</v>
          </cell>
        </row>
        <row r="126">
          <cell r="B126" t="str">
            <v>- do 12 miesięcy</v>
          </cell>
          <cell r="T126">
            <v>546289.53</v>
          </cell>
          <cell r="Z126">
            <v>248310.77</v>
          </cell>
          <cell r="AF126">
            <v>418654.28</v>
          </cell>
        </row>
        <row r="127">
          <cell r="B127" t="str">
            <v>- powyżej 12 miesięcy</v>
          </cell>
          <cell r="T127">
            <v>0</v>
          </cell>
          <cell r="Z127">
            <v>0</v>
          </cell>
          <cell r="AF127">
            <v>0</v>
          </cell>
        </row>
        <row r="128">
          <cell r="B128" t="str">
            <v>e) zaliczki otrzymane na dostawy</v>
          </cell>
          <cell r="T128">
            <v>0</v>
          </cell>
          <cell r="Z128">
            <v>0</v>
          </cell>
          <cell r="AF128">
            <v>0</v>
          </cell>
        </row>
        <row r="129">
          <cell r="B129" t="str">
            <v>f) zobowiązania wekslowe</v>
          </cell>
          <cell r="T129">
            <v>0</v>
          </cell>
          <cell r="Z129">
            <v>0</v>
          </cell>
          <cell r="AF129">
            <v>0</v>
          </cell>
        </row>
        <row r="130">
          <cell r="B130" t="str">
            <v>g) z tytułu podatków, ceł, ubezpieczeń i innych świadcz.</v>
          </cell>
          <cell r="T130">
            <v>151030.01999999999</v>
          </cell>
          <cell r="Z130">
            <v>119923.3</v>
          </cell>
          <cell r="AF130">
            <v>91645.73</v>
          </cell>
        </row>
        <row r="131">
          <cell r="B131" t="str">
            <v>h) z tytułu wynagrodzeń</v>
          </cell>
          <cell r="T131">
            <v>1986.62</v>
          </cell>
          <cell r="Z131">
            <v>68945.539999999994</v>
          </cell>
          <cell r="AF131">
            <v>61143.73</v>
          </cell>
        </row>
        <row r="132">
          <cell r="B132" t="str">
            <v>i) inne</v>
          </cell>
          <cell r="T132">
            <v>0</v>
          </cell>
          <cell r="Z132">
            <v>1418</v>
          </cell>
          <cell r="AF132">
            <v>1754</v>
          </cell>
        </row>
        <row r="133">
          <cell r="B133" t="str">
            <v>3. Fundusze specjalne</v>
          </cell>
          <cell r="T133">
            <v>28625.200000000001</v>
          </cell>
          <cell r="Z133">
            <v>20399.8</v>
          </cell>
          <cell r="AF133">
            <v>21814.45</v>
          </cell>
        </row>
        <row r="134">
          <cell r="B134" t="str">
            <v>IV. Rozliczenia międzyokresowe</v>
          </cell>
          <cell r="T134">
            <v>0</v>
          </cell>
          <cell r="Z134">
            <v>0</v>
          </cell>
          <cell r="AF134">
            <v>0</v>
          </cell>
        </row>
        <row r="135">
          <cell r="B135" t="str">
            <v>1. Ujemna wartość firmy</v>
          </cell>
          <cell r="T135">
            <v>0</v>
          </cell>
          <cell r="Z135">
            <v>0</v>
          </cell>
          <cell r="AF135">
            <v>0</v>
          </cell>
        </row>
        <row r="136">
          <cell r="B136" t="str">
            <v>2. Inne rozliczenia międzyokresowe</v>
          </cell>
          <cell r="T136">
            <v>0</v>
          </cell>
          <cell r="Z136">
            <v>0</v>
          </cell>
          <cell r="AF136">
            <v>0</v>
          </cell>
        </row>
        <row r="137">
          <cell r="B137" t="str">
            <v>- długoterminowe</v>
          </cell>
          <cell r="T137">
            <v>0</v>
          </cell>
          <cell r="Z137">
            <v>0</v>
          </cell>
          <cell r="AF137">
            <v>0</v>
          </cell>
        </row>
        <row r="138">
          <cell r="B138" t="str">
            <v>- krótkoterminowe</v>
          </cell>
          <cell r="T138">
            <v>0</v>
          </cell>
          <cell r="Z138">
            <v>0</v>
          </cell>
          <cell r="AF138">
            <v>0</v>
          </cell>
        </row>
        <row r="139">
          <cell r="B139" t="str">
            <v xml:space="preserve">PASYWA RAZEM   </v>
          </cell>
          <cell r="T139">
            <v>6878031.0999999996</v>
          </cell>
          <cell r="Z139">
            <v>6097227.6799999997</v>
          </cell>
          <cell r="AF139">
            <v>5235814.6499999994</v>
          </cell>
        </row>
        <row r="142">
          <cell r="B142" t="str">
            <v>Tabela nr 2.1</v>
          </cell>
        </row>
        <row r="143">
          <cell r="B143" t="str">
            <v>RACHUNEK ZYSKÓW I STRAT W WARIANCIE PORÓWNAWCZYM</v>
          </cell>
        </row>
        <row r="144">
          <cell r="B144" t="str">
            <v>Wyszczególnienie</v>
          </cell>
          <cell r="T144" t="str">
            <v>Rachunek zysków i strat za okres</v>
          </cell>
        </row>
        <row r="145">
          <cell r="T145" t="str">
            <v>od 01.01.2005        do 31.12.2005</v>
          </cell>
          <cell r="Z145" t="str">
            <v>od 01.01.2004        do 31.12.2004</v>
          </cell>
          <cell r="AF145" t="str">
            <v>od 01.01.2003        do 31.12.2003</v>
          </cell>
        </row>
        <row r="147">
          <cell r="B147" t="str">
            <v>A. PRZYCHODY NETTO ZE SPRZ. I ZRÓWN. Z NIMI, w tym:</v>
          </cell>
          <cell r="T147">
            <v>15589961.059999999</v>
          </cell>
          <cell r="Z147">
            <v>10194591.5</v>
          </cell>
          <cell r="AF147">
            <v>9033581.959999999</v>
          </cell>
        </row>
        <row r="148">
          <cell r="B148" t="str">
            <v>- od jednostek powiązanych</v>
          </cell>
          <cell r="T148">
            <v>14703403.859999999</v>
          </cell>
          <cell r="Z148">
            <v>9771952.8800000008</v>
          </cell>
          <cell r="AF148">
            <v>9170711.6899999995</v>
          </cell>
        </row>
        <row r="149">
          <cell r="B149" t="str">
            <v>I. Przychody netto ze sprzedaży produktów</v>
          </cell>
          <cell r="T149">
            <v>14575305.779999999</v>
          </cell>
          <cell r="Z149">
            <v>9661745.9100000001</v>
          </cell>
          <cell r="AF149">
            <v>9067772.9199999999</v>
          </cell>
        </row>
        <row r="150">
          <cell r="B150" t="str">
            <v xml:space="preserve">II. Zmiana stanu produktów (zwiększ. "+", zmniejsz. "-") </v>
          </cell>
          <cell r="T150">
            <v>572491.36</v>
          </cell>
          <cell r="Z150">
            <v>222419.56</v>
          </cell>
          <cell r="AF150">
            <v>-150686.24</v>
          </cell>
        </row>
        <row r="151">
          <cell r="B151" t="str">
            <v>III. Koszt wytworz. produktów na własne potrzeby jednostki</v>
          </cell>
          <cell r="T151">
            <v>0</v>
          </cell>
          <cell r="Z151">
            <v>0</v>
          </cell>
          <cell r="AF151">
            <v>0</v>
          </cell>
        </row>
        <row r="152">
          <cell r="B152" t="str">
            <v>IV. Przychody netto ze sprzedaży towarów i materiałów</v>
          </cell>
          <cell r="T152">
            <v>442163.92</v>
          </cell>
          <cell r="Z152">
            <v>310426.03000000003</v>
          </cell>
          <cell r="AF152">
            <v>116495.28</v>
          </cell>
        </row>
        <row r="153">
          <cell r="B153" t="str">
            <v>B. KOSZTY DZIAŁALNOŚCI OPERACYJNEJ</v>
          </cell>
          <cell r="T153">
            <v>13978575.980000002</v>
          </cell>
          <cell r="Z153">
            <v>9978125.6400000006</v>
          </cell>
          <cell r="AF153">
            <v>8256122.120000001</v>
          </cell>
        </row>
        <row r="154">
          <cell r="B154" t="str">
            <v>I. Amortyzacja</v>
          </cell>
          <cell r="T154">
            <v>509438.54</v>
          </cell>
          <cell r="Z154">
            <v>525322.48</v>
          </cell>
          <cell r="AF154">
            <v>301410.28000000003</v>
          </cell>
        </row>
        <row r="155">
          <cell r="B155" t="str">
            <v>II. Zużycie materiałów i energii</v>
          </cell>
          <cell r="T155">
            <v>9298314.5999999996</v>
          </cell>
          <cell r="Z155">
            <v>6201060.6500000004</v>
          </cell>
          <cell r="AF155">
            <v>5086479.5</v>
          </cell>
        </row>
        <row r="156">
          <cell r="B156" t="str">
            <v>III. Usługi obce</v>
          </cell>
          <cell r="T156">
            <v>1655966.8</v>
          </cell>
          <cell r="Z156">
            <v>1318396.8</v>
          </cell>
          <cell r="AF156">
            <v>1409034.7</v>
          </cell>
        </row>
        <row r="157">
          <cell r="B157" t="str">
            <v>IV. Podatki i opłaty, w tym:</v>
          </cell>
          <cell r="T157">
            <v>138984.31</v>
          </cell>
          <cell r="Z157">
            <v>132866.57</v>
          </cell>
          <cell r="AF157">
            <v>81507.649999999994</v>
          </cell>
        </row>
        <row r="158">
          <cell r="B158" t="str">
            <v>- podatek akcyzowy</v>
          </cell>
          <cell r="T158">
            <v>0</v>
          </cell>
          <cell r="Z158">
            <v>0</v>
          </cell>
          <cell r="AF158">
            <v>0</v>
          </cell>
        </row>
        <row r="159">
          <cell r="B159" t="str">
            <v>V. Wynagrodzenia</v>
          </cell>
          <cell r="T159">
            <v>1490101.64</v>
          </cell>
          <cell r="Z159">
            <v>1122741.02</v>
          </cell>
          <cell r="AF159">
            <v>947415.87</v>
          </cell>
        </row>
        <row r="160">
          <cell r="B160" t="str">
            <v>VI. Ubezpieczenia społeczne i inne świadczenia</v>
          </cell>
          <cell r="T160">
            <v>442415.63</v>
          </cell>
          <cell r="Z160">
            <v>353249.52</v>
          </cell>
          <cell r="AF160">
            <v>287067.99</v>
          </cell>
        </row>
        <row r="161">
          <cell r="B161" t="str">
            <v>VII. Pozostałe koszty rodzajowe</v>
          </cell>
          <cell r="T161">
            <v>107906</v>
          </cell>
          <cell r="Z161">
            <v>74141.58</v>
          </cell>
          <cell r="AF161">
            <v>61299.13</v>
          </cell>
        </row>
        <row r="162">
          <cell r="B162" t="str">
            <v>VIII. Wartość sprzedanych towarów i materiałów</v>
          </cell>
          <cell r="T162">
            <v>335448.46000000002</v>
          </cell>
          <cell r="Z162">
            <v>250347.02</v>
          </cell>
          <cell r="AF162">
            <v>81907</v>
          </cell>
        </row>
        <row r="163">
          <cell r="B163" t="str">
            <v>C. ZYSK (STRATA) ZE SPRZEDAŻY (A-B)</v>
          </cell>
          <cell r="T163">
            <v>1611385.0799999963</v>
          </cell>
          <cell r="Z163">
            <v>216465.8599999994</v>
          </cell>
          <cell r="AF163">
            <v>777459.83999999799</v>
          </cell>
        </row>
        <row r="164">
          <cell r="B164" t="str">
            <v>D. POZOSTAŁE PRZYCHODY OPERACYJNE</v>
          </cell>
          <cell r="T164">
            <v>27799.54</v>
          </cell>
          <cell r="Z164">
            <v>123765.6</v>
          </cell>
          <cell r="AF164">
            <v>5068.7700000000004</v>
          </cell>
        </row>
        <row r="165">
          <cell r="B165" t="str">
            <v>I. Zysk ze zbycia niefinansowych aktywów trwałych</v>
          </cell>
          <cell r="T165">
            <v>0</v>
          </cell>
          <cell r="Z165">
            <v>2966.86</v>
          </cell>
          <cell r="AF165">
            <v>5000</v>
          </cell>
        </row>
        <row r="166">
          <cell r="B166" t="str">
            <v>II. Dotacje</v>
          </cell>
          <cell r="T166">
            <v>0</v>
          </cell>
          <cell r="Z166">
            <v>0</v>
          </cell>
          <cell r="AF166">
            <v>0</v>
          </cell>
        </row>
        <row r="167">
          <cell r="B167" t="str">
            <v>III. Inne przychody operacyjne</v>
          </cell>
          <cell r="T167">
            <v>27799.54</v>
          </cell>
          <cell r="Z167">
            <v>120798.74</v>
          </cell>
          <cell r="AF167">
            <v>68.77</v>
          </cell>
        </row>
        <row r="168">
          <cell r="B168" t="str">
            <v>E. POZOSTAŁE KOSZTY OPERACYJNE</v>
          </cell>
          <cell r="T168">
            <v>11015.24</v>
          </cell>
          <cell r="Z168">
            <v>3233.06</v>
          </cell>
          <cell r="AF168">
            <v>21663.13</v>
          </cell>
        </row>
        <row r="169">
          <cell r="B169" t="str">
            <v>I. Strata ze zbycia niefinansowych aktywów trwałych</v>
          </cell>
          <cell r="T169">
            <v>6562.3</v>
          </cell>
          <cell r="Z169">
            <v>0</v>
          </cell>
          <cell r="AF169">
            <v>0</v>
          </cell>
        </row>
        <row r="170">
          <cell r="B170" t="str">
            <v>II. Aktualizacja wartości aktywów niefinansowych</v>
          </cell>
          <cell r="T170">
            <v>0</v>
          </cell>
          <cell r="Z170">
            <v>0</v>
          </cell>
          <cell r="AF170">
            <v>0</v>
          </cell>
        </row>
        <row r="171">
          <cell r="B171" t="str">
            <v>III. Inne koszty operacyjne</v>
          </cell>
          <cell r="T171">
            <v>4452.9399999999996</v>
          </cell>
          <cell r="Z171">
            <v>3233.06</v>
          </cell>
          <cell r="AF171">
            <v>21663.13</v>
          </cell>
        </row>
        <row r="172">
          <cell r="B172" t="str">
            <v>F. ZYSK (STRATA) Z DZIAŁALN. OPERACYJNEJ (C+D-E)</v>
          </cell>
          <cell r="T172">
            <v>1628169.3799999964</v>
          </cell>
          <cell r="Z172">
            <v>336998.39999999938</v>
          </cell>
          <cell r="AF172">
            <v>760865.479999998</v>
          </cell>
        </row>
        <row r="173">
          <cell r="B173" t="str">
            <v>G. PRZYCHODY FINANSOWE</v>
          </cell>
          <cell r="T173">
            <v>62149.02</v>
          </cell>
          <cell r="Z173">
            <v>507277.58999999997</v>
          </cell>
          <cell r="AF173">
            <v>587.01</v>
          </cell>
        </row>
        <row r="174">
          <cell r="B174" t="str">
            <v>I. Dywidendy i udziały w zyskach, w tym:</v>
          </cell>
          <cell r="T174">
            <v>0</v>
          </cell>
          <cell r="Z174">
            <v>0</v>
          </cell>
          <cell r="AF174">
            <v>0</v>
          </cell>
        </row>
        <row r="175">
          <cell r="B175" t="str">
            <v>- od jednostek powiązanych</v>
          </cell>
          <cell r="T175">
            <v>0</v>
          </cell>
          <cell r="Z175">
            <v>0</v>
          </cell>
          <cell r="AF175">
            <v>0</v>
          </cell>
        </row>
        <row r="176">
          <cell r="B176" t="str">
            <v>II. Odsetki, w tym:</v>
          </cell>
          <cell r="T176">
            <v>0</v>
          </cell>
          <cell r="Z176">
            <v>41.62</v>
          </cell>
          <cell r="AF176">
            <v>587.01</v>
          </cell>
        </row>
        <row r="177">
          <cell r="B177" t="str">
            <v>- od jednostek powiązanych</v>
          </cell>
          <cell r="T177">
            <v>0</v>
          </cell>
          <cell r="Z177">
            <v>0</v>
          </cell>
          <cell r="AF177">
            <v>0</v>
          </cell>
        </row>
        <row r="178">
          <cell r="B178" t="str">
            <v>III. Zysk ze zbycia inwestycji</v>
          </cell>
          <cell r="T178">
            <v>0</v>
          </cell>
          <cell r="Z178">
            <v>0</v>
          </cell>
          <cell r="AF178">
            <v>0</v>
          </cell>
        </row>
        <row r="179">
          <cell r="B179" t="str">
            <v>IV. Aktualizacja wartości inwestycji</v>
          </cell>
          <cell r="T179">
            <v>0</v>
          </cell>
          <cell r="Z179">
            <v>0</v>
          </cell>
          <cell r="AF179">
            <v>0</v>
          </cell>
        </row>
        <row r="180">
          <cell r="B180" t="str">
            <v>V. Inne</v>
          </cell>
          <cell r="T180">
            <v>62149.02</v>
          </cell>
          <cell r="Z180">
            <v>507235.97</v>
          </cell>
          <cell r="AF180">
            <v>0</v>
          </cell>
        </row>
        <row r="181">
          <cell r="B181" t="str">
            <v>H. KOSZTY FINANSOWE</v>
          </cell>
          <cell r="T181">
            <v>193261.51</v>
          </cell>
          <cell r="Z181">
            <v>159069.23000000001</v>
          </cell>
          <cell r="AF181">
            <v>485861.33</v>
          </cell>
        </row>
        <row r="182">
          <cell r="B182" t="str">
            <v>I. Odsetki, w tym:</v>
          </cell>
          <cell r="T182">
            <v>185761.51</v>
          </cell>
          <cell r="Z182">
            <v>148069.23000000001</v>
          </cell>
          <cell r="AF182">
            <v>60904.81</v>
          </cell>
        </row>
        <row r="183">
          <cell r="B183" t="str">
            <v>- dla jednostek powiązanych</v>
          </cell>
          <cell r="T183">
            <v>15348.64</v>
          </cell>
          <cell r="Z183">
            <v>16343.95</v>
          </cell>
          <cell r="AF183">
            <v>18050.96</v>
          </cell>
        </row>
        <row r="184">
          <cell r="B184" t="str">
            <v>II. Strata ze zbycia inwestycji</v>
          </cell>
          <cell r="T184">
            <v>0</v>
          </cell>
          <cell r="Z184">
            <v>0</v>
          </cell>
          <cell r="AF184">
            <v>0</v>
          </cell>
        </row>
        <row r="185">
          <cell r="B185" t="str">
            <v>III. Aktualizacja wartości inwestycji</v>
          </cell>
          <cell r="T185">
            <v>0</v>
          </cell>
          <cell r="Z185">
            <v>0</v>
          </cell>
          <cell r="AF185">
            <v>0</v>
          </cell>
        </row>
        <row r="186">
          <cell r="B186" t="str">
            <v>IV. Inne</v>
          </cell>
          <cell r="T186">
            <v>7500</v>
          </cell>
          <cell r="Z186">
            <v>11000</v>
          </cell>
          <cell r="AF186">
            <v>424956.52</v>
          </cell>
        </row>
        <row r="187">
          <cell r="B187" t="str">
            <v>I. ZYSK (STRATA) Z DZIAŁALN. GOSPODARCZ. (F+G-H)</v>
          </cell>
          <cell r="T187">
            <v>1497056.8899999964</v>
          </cell>
          <cell r="Z187">
            <v>685206.75999999931</v>
          </cell>
          <cell r="AF187">
            <v>275591.159999998</v>
          </cell>
        </row>
        <row r="188">
          <cell r="B188" t="str">
            <v>J. WYNIK ZDARZEŃ NADZWYCZAJNYCH (J.I.-J.II.)</v>
          </cell>
          <cell r="T188">
            <v>0</v>
          </cell>
          <cell r="Z188">
            <v>0</v>
          </cell>
          <cell r="AF188">
            <v>0</v>
          </cell>
        </row>
        <row r="189">
          <cell r="B189" t="str">
            <v>I. Zyski nadzwyczajne</v>
          </cell>
          <cell r="T189">
            <v>0</v>
          </cell>
          <cell r="Z189">
            <v>0</v>
          </cell>
          <cell r="AF189">
            <v>0</v>
          </cell>
        </row>
        <row r="190">
          <cell r="B190" t="str">
            <v>II. Straty nadzwyczajne</v>
          </cell>
          <cell r="T190">
            <v>0</v>
          </cell>
          <cell r="Z190">
            <v>0</v>
          </cell>
          <cell r="AF190">
            <v>0</v>
          </cell>
        </row>
        <row r="191">
          <cell r="B191" t="str">
            <v>K. ZYSK (STRATA) BRUTTO (I±J)</v>
          </cell>
          <cell r="T191">
            <v>1497056.8899999964</v>
          </cell>
          <cell r="Z191">
            <v>685206.75999999931</v>
          </cell>
          <cell r="AF191">
            <v>275591.159999998</v>
          </cell>
        </row>
        <row r="192">
          <cell r="B192" t="str">
            <v>L. PODATEK DOCHODOWY</v>
          </cell>
          <cell r="T192">
            <v>240589</v>
          </cell>
          <cell r="Z192">
            <v>151540</v>
          </cell>
          <cell r="AF192">
            <v>119526</v>
          </cell>
        </row>
        <row r="193">
          <cell r="B193" t="str">
            <v>M. POZOSTAŁE OBOWIĄZKOWE ZMNIEJSZENIA ZYSKU</v>
          </cell>
          <cell r="T193">
            <v>0</v>
          </cell>
          <cell r="Z193">
            <v>0</v>
          </cell>
          <cell r="AF193">
            <v>0</v>
          </cell>
        </row>
        <row r="194">
          <cell r="B194" t="str">
            <v>N. ZYSK (STRATA) NETTO (K-L-M)</v>
          </cell>
          <cell r="T194">
            <v>1256467.8899999964</v>
          </cell>
          <cell r="Z194">
            <v>533666.75999999931</v>
          </cell>
          <cell r="AF194">
            <v>156065.159999998</v>
          </cell>
        </row>
        <row r="197">
          <cell r="B197" t="str">
            <v>Tabela nr 2.2</v>
          </cell>
        </row>
        <row r="198">
          <cell r="B198" t="str">
            <v>RACHUNEK ZYSKÓW I STRAT W WARIANCIE KALKULACYJNYM</v>
          </cell>
        </row>
        <row r="199">
          <cell r="B199" t="str">
            <v>Wyszczególnienie</v>
          </cell>
          <cell r="T199" t="str">
            <v>Rachunek zysków i strat za okres</v>
          </cell>
        </row>
        <row r="200">
          <cell r="T200" t="str">
            <v>od 01.01.2005        do 31.12.2005</v>
          </cell>
          <cell r="Z200" t="str">
            <v>od 01.01.2004        do 31.12.2004</v>
          </cell>
          <cell r="AF200" t="str">
            <v>od 01.01.2003        do 31.12.2003</v>
          </cell>
        </row>
        <row r="202">
          <cell r="B202" t="str">
            <v>A. PRZYCH. NETTO ZE SPRZ. PROD., TOW. I MAT., w tym:</v>
          </cell>
          <cell r="T202">
            <v>0</v>
          </cell>
          <cell r="Z202">
            <v>0</v>
          </cell>
          <cell r="AF202">
            <v>0</v>
          </cell>
        </row>
        <row r="203">
          <cell r="B203" t="str">
            <v>- od jednostek powiązanych</v>
          </cell>
        </row>
        <row r="204">
          <cell r="B204" t="str">
            <v>I. Przychody netto ze sprzedaży produktów</v>
          </cell>
        </row>
        <row r="205">
          <cell r="B205" t="str">
            <v>II. Przychody netto ze sprzedaży towarów i materiałów</v>
          </cell>
        </row>
        <row r="206">
          <cell r="B206" t="str">
            <v>B. KOSZTY SPRZEDANYCH PROD., TOW. I MAT., w tym:</v>
          </cell>
          <cell r="T206">
            <v>0</v>
          </cell>
          <cell r="Z206">
            <v>0</v>
          </cell>
          <cell r="AF206">
            <v>0</v>
          </cell>
        </row>
        <row r="207">
          <cell r="B207" t="str">
            <v>- jednostkom powiązanym</v>
          </cell>
        </row>
        <row r="208">
          <cell r="B208" t="str">
            <v>I. Koszt wytworzenia sprzedanych produktów</v>
          </cell>
        </row>
        <row r="209">
          <cell r="B209" t="str">
            <v>II. Wartość sprzedanych towarów i materiałów</v>
          </cell>
        </row>
        <row r="210">
          <cell r="B210" t="str">
            <v>C. ZYSK (STRATA) BRUTTO ZE SPRZEDAŻY (A-B)</v>
          </cell>
          <cell r="T210">
            <v>0</v>
          </cell>
          <cell r="Z210">
            <v>0</v>
          </cell>
          <cell r="AF210">
            <v>0</v>
          </cell>
        </row>
        <row r="211">
          <cell r="B211" t="str">
            <v>D. KOSZTY SPRZEDAŻY</v>
          </cell>
        </row>
        <row r="212">
          <cell r="B212" t="str">
            <v>E. KOSZTY OGÓLNEGO ZARZĄDU</v>
          </cell>
        </row>
        <row r="213">
          <cell r="B213" t="str">
            <v>F. ZYSK/STRATA ZE SPRZEDAŻY (C-D-E)</v>
          </cell>
          <cell r="T213">
            <v>0</v>
          </cell>
          <cell r="Z213">
            <v>0</v>
          </cell>
          <cell r="AF213">
            <v>0</v>
          </cell>
        </row>
        <row r="214">
          <cell r="B214" t="str">
            <v>G. POZOSTAŁE PRZYCHODY OPERACYJNE</v>
          </cell>
          <cell r="T214">
            <v>0</v>
          </cell>
          <cell r="Z214">
            <v>0</v>
          </cell>
          <cell r="AF214">
            <v>0</v>
          </cell>
        </row>
        <row r="215">
          <cell r="B215" t="str">
            <v>I. Zysk ze zbycia niefinansowych aktywów trwałych</v>
          </cell>
        </row>
        <row r="216">
          <cell r="B216" t="str">
            <v>II. Dotacje</v>
          </cell>
        </row>
        <row r="217">
          <cell r="B217" t="str">
            <v>III. Inne przychody operacyjne</v>
          </cell>
        </row>
        <row r="218">
          <cell r="B218" t="str">
            <v>H. POZOSTAŁE KOSZTY OPERACYJNE</v>
          </cell>
          <cell r="T218">
            <v>0</v>
          </cell>
          <cell r="Z218">
            <v>0</v>
          </cell>
          <cell r="AF218">
            <v>0</v>
          </cell>
        </row>
        <row r="219">
          <cell r="B219" t="str">
            <v>I. Strata ze zbycia niefinansowych aktywów trwałych</v>
          </cell>
        </row>
        <row r="220">
          <cell r="B220" t="str">
            <v>II. Aktualizacja wartości aktywów niefinansowych</v>
          </cell>
        </row>
        <row r="221">
          <cell r="B221" t="str">
            <v>III. Inne koszty operacyjne</v>
          </cell>
        </row>
        <row r="222">
          <cell r="B222" t="str">
            <v>I. ZYSK (STRATA) Z DZIAŁALN. OPERACYJNEJ (F+G-H)</v>
          </cell>
          <cell r="T222">
            <v>0</v>
          </cell>
          <cell r="Z222">
            <v>0</v>
          </cell>
          <cell r="AF222">
            <v>0</v>
          </cell>
        </row>
        <row r="223">
          <cell r="B223" t="str">
            <v>J. PRZYCHODY FINANSOWE</v>
          </cell>
          <cell r="T223">
            <v>0</v>
          </cell>
          <cell r="Z223">
            <v>0</v>
          </cell>
          <cell r="AF223">
            <v>0</v>
          </cell>
        </row>
        <row r="224">
          <cell r="B224" t="str">
            <v>I. Dywidendy i udziały w zyskach, w tym:</v>
          </cell>
        </row>
        <row r="225">
          <cell r="B225" t="str">
            <v>- od jednostek powiązanych</v>
          </cell>
        </row>
        <row r="226">
          <cell r="B226" t="str">
            <v>II. Odsetki, w tym:</v>
          </cell>
        </row>
        <row r="227">
          <cell r="B227" t="str">
            <v>- od jednostek powiązanych</v>
          </cell>
        </row>
        <row r="228">
          <cell r="B228" t="str">
            <v>III. Zysk ze zbycia inwestycji</v>
          </cell>
        </row>
        <row r="229">
          <cell r="B229" t="str">
            <v>IV. Aktualizacja wartości inwestycji</v>
          </cell>
        </row>
        <row r="230">
          <cell r="B230" t="str">
            <v>V. Inne</v>
          </cell>
        </row>
        <row r="231">
          <cell r="B231" t="str">
            <v>K. KOSZTY FINANSOWE</v>
          </cell>
          <cell r="T231">
            <v>0</v>
          </cell>
          <cell r="Z231">
            <v>0</v>
          </cell>
          <cell r="AF231">
            <v>0</v>
          </cell>
        </row>
        <row r="232">
          <cell r="B232" t="str">
            <v>I. Odsetki, w tym:</v>
          </cell>
        </row>
        <row r="233">
          <cell r="B233" t="str">
            <v>- dla jednostek powiązanych</v>
          </cell>
        </row>
        <row r="234">
          <cell r="B234" t="str">
            <v>II. Strata ze zbycia inwestycji</v>
          </cell>
        </row>
        <row r="235">
          <cell r="B235" t="str">
            <v>III. Aktualizacja wartości inwestycji</v>
          </cell>
        </row>
        <row r="236">
          <cell r="B236" t="str">
            <v>IV. Inne</v>
          </cell>
        </row>
        <row r="237">
          <cell r="B237" t="str">
            <v>L. ZYSK (STRATA) Z DZIAŁALN. GOSPODARCZ. (I+J-K)</v>
          </cell>
          <cell r="T237">
            <v>0</v>
          </cell>
          <cell r="Z237">
            <v>0</v>
          </cell>
          <cell r="AF237">
            <v>0</v>
          </cell>
        </row>
        <row r="238">
          <cell r="B238" t="str">
            <v>M. WYNIK ZDARZEŃ NADZWYCZAJNYCH (M.I.-M.II.)</v>
          </cell>
          <cell r="T238">
            <v>0</v>
          </cell>
          <cell r="Z238">
            <v>0</v>
          </cell>
          <cell r="AF238">
            <v>0</v>
          </cell>
        </row>
        <row r="239">
          <cell r="B239" t="str">
            <v>I. Zyski nadzwyczajne</v>
          </cell>
        </row>
        <row r="240">
          <cell r="B240" t="str">
            <v>II. Straty nadzwyczajne</v>
          </cell>
        </row>
        <row r="241">
          <cell r="B241" t="str">
            <v>N. ZYSK (STRATA) BRUTTO (L±M)</v>
          </cell>
          <cell r="T241">
            <v>0</v>
          </cell>
          <cell r="Z241">
            <v>0</v>
          </cell>
          <cell r="AF241">
            <v>0</v>
          </cell>
        </row>
        <row r="242">
          <cell r="B242" t="str">
            <v>O. PODATEK DOCHODOWY</v>
          </cell>
        </row>
        <row r="243">
          <cell r="B243" t="str">
            <v>P. POZOSTAŁE OBOWIĄZKOWE ZMNIEJSZENIA ZYSKU</v>
          </cell>
        </row>
        <row r="244">
          <cell r="B244" t="str">
            <v>R. ZYSK (STRATA) NETTO (N-O-P)</v>
          </cell>
          <cell r="T244">
            <v>0</v>
          </cell>
          <cell r="Z244">
            <v>0</v>
          </cell>
          <cell r="AF244">
            <v>0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STĘP"/>
      <sheetName val="INSTRUKCJA"/>
      <sheetName val="Lista TABEL"/>
      <sheetName val="WPROWADZENIE"/>
      <sheetName val="B-A"/>
      <sheetName val="B-P"/>
      <sheetName val="RZiS - P"/>
      <sheetName val="RZiS - K"/>
      <sheetName val="ZK"/>
      <sheetName val="CF - B"/>
      <sheetName val="CF - P"/>
      <sheetName val="TABELE cz.I"/>
      <sheetName val="TABELE cz.II"/>
      <sheetName val="TABELE cz.III"/>
      <sheetName val="TABELE cz.IV"/>
      <sheetName val="TABELE cz.V"/>
      <sheetName val="TABELE cz.VI"/>
      <sheetName val="TABELE cz.VII"/>
      <sheetName val="TABELE cz.VIII"/>
      <sheetName val="TABELE cz.IX"/>
      <sheetName val="TABELE dowolne"/>
    </sheetNames>
    <sheetDataSet>
      <sheetData sheetId="0" refreshError="1">
        <row r="2">
          <cell r="IU2" t="str">
            <v>[nazwa jednostki]</v>
          </cell>
        </row>
        <row r="3">
          <cell r="IU3" t="str">
            <v>[forma prawna]</v>
          </cell>
        </row>
        <row r="5">
          <cell r="IU5" t="str">
            <v>[ulica, nr budynku, nr lokalu]</v>
          </cell>
        </row>
        <row r="6">
          <cell r="IU6" t="str">
            <v>[kod pocztowy] [miejscowość]</v>
          </cell>
        </row>
        <row r="8">
          <cell r="IU8" t="str">
            <v>[miejscowość]</v>
          </cell>
        </row>
        <row r="9">
          <cell r="IU9" t="str">
            <v>dd.mm.rrrr</v>
          </cell>
        </row>
        <row r="13">
          <cell r="IU13" t="str">
            <v>dd.mm.rrrr</v>
          </cell>
        </row>
        <row r="15">
          <cell r="IU15" t="str">
            <v>dd.mm.rrrr</v>
          </cell>
        </row>
        <row r="16">
          <cell r="IU16" t="str">
            <v xml:space="preserve"> od ……. do …….</v>
          </cell>
        </row>
        <row r="18">
          <cell r="IU18" t="str">
            <v xml:space="preserve"> od ……. do …….</v>
          </cell>
        </row>
        <row r="78">
          <cell r="IU78" t="str">
            <v>[miejscowość], [data sporządzenia]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STĘP"/>
      <sheetName val="INSTRUKCJA"/>
      <sheetName val="Lista TABEL"/>
      <sheetName val="WPROWADZENIE"/>
      <sheetName val="B-A"/>
      <sheetName val="B-P"/>
      <sheetName val="RZiS - P"/>
      <sheetName val="RZiS - K"/>
      <sheetName val="ZK"/>
      <sheetName val="CF - B"/>
      <sheetName val="CF - P"/>
      <sheetName val="TABELE cz.I"/>
      <sheetName val="TABELE cz.II"/>
      <sheetName val="TABELE cz.III"/>
      <sheetName val="TABELE cz.IV"/>
      <sheetName val="TABELE cz.V"/>
      <sheetName val="TABELE cz.VI"/>
      <sheetName val="TABELE cz.VII"/>
      <sheetName val="TABELE cz.VIII"/>
      <sheetName val="TABELE cz.IX"/>
      <sheetName val="TABELE dowolne"/>
    </sheetNames>
    <sheetDataSet>
      <sheetData sheetId="0">
        <row r="9">
          <cell r="IU9" t="str">
            <v>dd.mm.rrrr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599353-4A83-4393-B306-BF7C03A52F88}">
  <sheetPr>
    <tabColor rgb="FF92D050"/>
    <pageSetUpPr fitToPage="1"/>
  </sheetPr>
  <dimension ref="A1:K102"/>
  <sheetViews>
    <sheetView showGridLines="0" tabSelected="1" view="pageBreakPreview" topLeftCell="A10" zoomScaleNormal="130" zoomScaleSheetLayoutView="100" workbookViewId="0">
      <selection activeCell="I6" sqref="I6"/>
    </sheetView>
  </sheetViews>
  <sheetFormatPr defaultColWidth="9.109375" defaultRowHeight="13.8"/>
  <cols>
    <col min="1" max="1" width="50.77734375" style="36" customWidth="1"/>
    <col min="2" max="2" width="5.77734375" style="37" customWidth="1"/>
    <col min="3" max="5" width="15.77734375" style="37" customWidth="1"/>
    <col min="6" max="6" width="13.44140625" style="10" bestFit="1" customWidth="1"/>
    <col min="7" max="7" width="15.88671875" style="10" customWidth="1"/>
    <col min="8" max="8" width="14.33203125" style="10" bestFit="1" customWidth="1"/>
    <col min="9" max="9" width="9.109375" style="10"/>
    <col min="10" max="11" width="13.44140625" style="10" hidden="1" customWidth="1"/>
    <col min="12" max="13" width="9.109375" style="10"/>
    <col min="14" max="15" width="9.33203125" style="10" bestFit="1" customWidth="1"/>
    <col min="16" max="16384" width="9.109375" style="10"/>
  </cols>
  <sheetData>
    <row r="1" spans="1:11" s="2" customFormat="1" ht="29.4" customHeight="1">
      <c r="A1" s="1" t="s">
        <v>0</v>
      </c>
      <c r="B1" s="1"/>
      <c r="C1" s="1"/>
      <c r="D1" s="1"/>
      <c r="E1" s="1"/>
    </row>
    <row r="2" spans="1:11" s="2" customFormat="1" ht="27" customHeight="1">
      <c r="A2" s="3" t="s">
        <v>1</v>
      </c>
      <c r="B2" s="4"/>
      <c r="C2" s="4"/>
      <c r="D2" s="4"/>
      <c r="E2" s="4"/>
    </row>
    <row r="3" spans="1:11" s="6" customFormat="1" ht="22.2" customHeight="1">
      <c r="A3" s="5" t="s">
        <v>2</v>
      </c>
      <c r="B3" s="5"/>
      <c r="C3" s="5"/>
      <c r="D3" s="5"/>
      <c r="E3" s="5"/>
    </row>
    <row r="4" spans="1:11" ht="12" customHeight="1">
      <c r="A4" s="7" t="s">
        <v>3</v>
      </c>
      <c r="B4" s="8" t="s">
        <v>4</v>
      </c>
      <c r="C4" s="9" t="s">
        <v>5</v>
      </c>
      <c r="D4" s="9"/>
      <c r="E4" s="9"/>
    </row>
    <row r="5" spans="1:11" ht="26.4">
      <c r="A5" s="5"/>
      <c r="B5" s="11"/>
      <c r="C5" s="12" t="s">
        <v>6</v>
      </c>
      <c r="D5" s="12" t="s">
        <v>7</v>
      </c>
      <c r="E5" s="12" t="s">
        <v>8</v>
      </c>
    </row>
    <row r="6" spans="1:11" ht="15" customHeight="1">
      <c r="A6" s="13" t="s">
        <v>9</v>
      </c>
      <c r="B6" s="14"/>
      <c r="C6" s="15">
        <f>SUM(C7:C14)</f>
        <v>53882000</v>
      </c>
      <c r="D6" s="15">
        <f>SUM(D7:D14)</f>
        <v>54907000</v>
      </c>
      <c r="E6" s="15">
        <f>SUM(E7:E14)</f>
        <v>56742000</v>
      </c>
      <c r="H6" s="16"/>
      <c r="J6" s="17"/>
      <c r="K6" s="17"/>
    </row>
    <row r="7" spans="1:11" ht="13.2" customHeight="1">
      <c r="A7" s="18" t="s">
        <v>10</v>
      </c>
      <c r="B7" s="19">
        <v>10</v>
      </c>
      <c r="C7" s="20">
        <v>7194000</v>
      </c>
      <c r="D7" s="20">
        <v>8516000</v>
      </c>
      <c r="E7" s="20">
        <v>11941000</v>
      </c>
      <c r="H7" s="16"/>
      <c r="J7" s="16"/>
      <c r="K7" s="21"/>
    </row>
    <row r="8" spans="1:11" ht="13.2" customHeight="1">
      <c r="A8" s="18" t="s">
        <v>11</v>
      </c>
      <c r="B8" s="19"/>
      <c r="C8" s="20">
        <v>0</v>
      </c>
      <c r="D8" s="20">
        <v>0</v>
      </c>
      <c r="E8" s="20">
        <v>0</v>
      </c>
      <c r="H8" s="16"/>
      <c r="J8" s="21"/>
      <c r="K8" s="21"/>
    </row>
    <row r="9" spans="1:11" ht="13.2" customHeight="1">
      <c r="A9" s="18" t="s">
        <v>12</v>
      </c>
      <c r="B9" s="19">
        <v>11</v>
      </c>
      <c r="C9" s="20">
        <v>39702000</v>
      </c>
      <c r="D9" s="20">
        <v>38379000</v>
      </c>
      <c r="E9" s="20">
        <v>38379000</v>
      </c>
      <c r="H9" s="16"/>
      <c r="J9" s="16"/>
      <c r="K9" s="21"/>
    </row>
    <row r="10" spans="1:11" ht="13.2" customHeight="1">
      <c r="A10" s="18" t="s">
        <v>13</v>
      </c>
      <c r="B10" s="19"/>
      <c r="C10" s="20">
        <v>3285000</v>
      </c>
      <c r="D10" s="20">
        <v>3744000</v>
      </c>
      <c r="E10" s="20">
        <v>5162000</v>
      </c>
      <c r="H10" s="16"/>
      <c r="J10" s="16"/>
      <c r="K10" s="21"/>
    </row>
    <row r="11" spans="1:11" ht="13.2" customHeight="1">
      <c r="A11" s="18" t="s">
        <v>14</v>
      </c>
      <c r="B11" s="19"/>
      <c r="C11" s="20">
        <v>106000</v>
      </c>
      <c r="D11" s="20">
        <v>622000</v>
      </c>
      <c r="E11" s="20">
        <v>130000</v>
      </c>
      <c r="H11" s="16"/>
      <c r="J11" s="21"/>
      <c r="K11" s="21"/>
    </row>
    <row r="12" spans="1:11" ht="13.2" customHeight="1">
      <c r="A12" s="18" t="s">
        <v>15</v>
      </c>
      <c r="B12" s="19">
        <v>9</v>
      </c>
      <c r="C12" s="20">
        <v>3595000</v>
      </c>
      <c r="D12" s="20">
        <v>3646000</v>
      </c>
      <c r="E12" s="20">
        <v>1130000</v>
      </c>
      <c r="H12" s="16"/>
      <c r="J12" s="21"/>
      <c r="K12" s="21"/>
    </row>
    <row r="13" spans="1:11" ht="13.2" customHeight="1">
      <c r="A13" s="18" t="s">
        <v>16</v>
      </c>
      <c r="B13" s="19"/>
      <c r="C13" s="20">
        <v>0</v>
      </c>
      <c r="D13" s="20">
        <v>0</v>
      </c>
      <c r="E13" s="20">
        <v>0</v>
      </c>
      <c r="H13" s="16"/>
      <c r="J13" s="21"/>
      <c r="K13" s="21"/>
    </row>
    <row r="14" spans="1:11" ht="13.2" customHeight="1">
      <c r="A14" s="18" t="s">
        <v>17</v>
      </c>
      <c r="B14" s="19"/>
      <c r="C14" s="20">
        <v>0</v>
      </c>
      <c r="D14" s="20">
        <v>0</v>
      </c>
      <c r="E14" s="20">
        <v>0</v>
      </c>
      <c r="H14" s="16"/>
      <c r="J14" s="21"/>
      <c r="K14" s="21"/>
    </row>
    <row r="15" spans="1:11" ht="15" customHeight="1">
      <c r="A15" s="13" t="s">
        <v>18</v>
      </c>
      <c r="B15" s="14"/>
      <c r="C15" s="15">
        <f>SUM(C16:C23)</f>
        <v>65574000</v>
      </c>
      <c r="D15" s="15">
        <f>SUM(D16:D23)</f>
        <v>79513000</v>
      </c>
      <c r="E15" s="15">
        <f>SUM(E16:E23)</f>
        <v>65682000</v>
      </c>
      <c r="H15" s="16"/>
      <c r="J15" s="17"/>
      <c r="K15" s="17"/>
    </row>
    <row r="16" spans="1:11" ht="13.2" customHeight="1">
      <c r="A16" s="18" t="s">
        <v>19</v>
      </c>
      <c r="B16" s="19">
        <v>12</v>
      </c>
      <c r="C16" s="20">
        <v>10746000</v>
      </c>
      <c r="D16" s="20">
        <v>9622000</v>
      </c>
      <c r="E16" s="20">
        <v>9285000</v>
      </c>
      <c r="H16" s="16"/>
      <c r="J16" s="21"/>
      <c r="K16" s="21"/>
    </row>
    <row r="17" spans="1:11" ht="13.2" customHeight="1">
      <c r="A17" s="18" t="s">
        <v>20</v>
      </c>
      <c r="B17" s="19">
        <v>13</v>
      </c>
      <c r="C17" s="20">
        <v>27172000</v>
      </c>
      <c r="D17" s="20">
        <v>45404000</v>
      </c>
      <c r="E17" s="20">
        <v>28696000</v>
      </c>
      <c r="H17" s="16"/>
      <c r="J17" s="21"/>
      <c r="K17" s="21"/>
    </row>
    <row r="18" spans="1:11" ht="13.2" customHeight="1">
      <c r="A18" s="18" t="s">
        <v>21</v>
      </c>
      <c r="B18" s="19">
        <v>14</v>
      </c>
      <c r="C18" s="20">
        <v>12114000</v>
      </c>
      <c r="D18" s="20">
        <v>13976000</v>
      </c>
      <c r="E18" s="20">
        <v>15069000</v>
      </c>
      <c r="H18" s="16"/>
      <c r="J18" s="21"/>
      <c r="K18" s="21"/>
    </row>
    <row r="19" spans="1:11" ht="13.2" customHeight="1">
      <c r="A19" s="18" t="s">
        <v>16</v>
      </c>
      <c r="B19" s="19"/>
      <c r="C19" s="20">
        <v>114000</v>
      </c>
      <c r="D19" s="20">
        <v>758000</v>
      </c>
      <c r="E19" s="20">
        <v>1408000</v>
      </c>
      <c r="H19" s="16"/>
      <c r="J19" s="16"/>
      <c r="K19" s="21"/>
    </row>
    <row r="20" spans="1:11" ht="13.2" customHeight="1">
      <c r="A20" s="18" t="s">
        <v>22</v>
      </c>
      <c r="B20" s="19">
        <v>9</v>
      </c>
      <c r="C20" s="20">
        <v>3356000</v>
      </c>
      <c r="D20" s="20">
        <v>3583000</v>
      </c>
      <c r="E20" s="20">
        <v>2430000</v>
      </c>
      <c r="H20" s="16"/>
      <c r="J20" s="16"/>
      <c r="K20" s="21"/>
    </row>
    <row r="21" spans="1:11" ht="13.2" customHeight="1">
      <c r="A21" s="18" t="s">
        <v>23</v>
      </c>
      <c r="B21" s="19"/>
      <c r="C21" s="20">
        <v>0</v>
      </c>
      <c r="D21" s="20">
        <v>0</v>
      </c>
      <c r="E21" s="20">
        <v>0</v>
      </c>
      <c r="H21" s="16"/>
      <c r="J21" s="16"/>
      <c r="K21" s="21"/>
    </row>
    <row r="22" spans="1:11" ht="13.2" customHeight="1">
      <c r="A22" s="18" t="s">
        <v>24</v>
      </c>
      <c r="B22" s="19"/>
      <c r="C22" s="20">
        <v>12072000</v>
      </c>
      <c r="D22" s="20">
        <v>6170000</v>
      </c>
      <c r="E22" s="20">
        <v>8794000</v>
      </c>
      <c r="H22" s="16"/>
      <c r="J22" s="16"/>
      <c r="K22" s="21"/>
    </row>
    <row r="23" spans="1:11" ht="13.2" customHeight="1">
      <c r="A23" s="18" t="s">
        <v>25</v>
      </c>
      <c r="B23" s="19"/>
      <c r="C23" s="20">
        <v>0</v>
      </c>
      <c r="D23" s="20">
        <v>0</v>
      </c>
      <c r="E23" s="20">
        <v>0</v>
      </c>
      <c r="H23" s="16"/>
      <c r="K23" s="21"/>
    </row>
    <row r="24" spans="1:11" ht="14.4" customHeight="1">
      <c r="A24" s="22" t="s">
        <v>26</v>
      </c>
      <c r="B24" s="23"/>
      <c r="C24" s="24">
        <f>SUM(C6,C15)</f>
        <v>119456000</v>
      </c>
      <c r="D24" s="24">
        <f>SUM(D6,D15)</f>
        <v>134420000</v>
      </c>
      <c r="E24" s="24">
        <f>SUM(E6,E15)</f>
        <v>122424000</v>
      </c>
      <c r="H24" s="16"/>
      <c r="J24" s="17"/>
      <c r="K24" s="17"/>
    </row>
    <row r="25" spans="1:11" ht="9.75" customHeight="1">
      <c r="A25" s="25"/>
      <c r="B25" s="26"/>
      <c r="C25" s="27"/>
      <c r="D25" s="27"/>
      <c r="E25" s="27"/>
      <c r="G25" s="16"/>
      <c r="H25" s="16"/>
      <c r="J25" s="16"/>
      <c r="K25" s="17"/>
    </row>
    <row r="26" spans="1:11" hidden="1">
      <c r="A26" s="28"/>
      <c r="B26" s="29"/>
      <c r="C26" s="30"/>
      <c r="D26" s="30"/>
      <c r="E26" s="30"/>
      <c r="G26" s="16"/>
      <c r="H26" s="16"/>
      <c r="J26" s="16"/>
      <c r="K26" s="17"/>
    </row>
    <row r="27" spans="1:11" ht="9" hidden="1" customHeight="1">
      <c r="A27" s="31" t="s">
        <v>27</v>
      </c>
      <c r="B27" s="31"/>
      <c r="C27" s="31"/>
      <c r="D27" s="31"/>
      <c r="E27" s="31"/>
      <c r="H27" s="16"/>
      <c r="J27" s="21"/>
      <c r="K27" s="21"/>
    </row>
    <row r="28" spans="1:11" ht="12" customHeight="1">
      <c r="A28" s="7" t="s">
        <v>28</v>
      </c>
      <c r="B28" s="8" t="s">
        <v>4</v>
      </c>
      <c r="C28" s="9" t="s">
        <v>5</v>
      </c>
      <c r="D28" s="9"/>
      <c r="E28" s="9"/>
      <c r="H28" s="16"/>
      <c r="J28" s="21"/>
      <c r="K28" s="21"/>
    </row>
    <row r="29" spans="1:11" ht="27" customHeight="1">
      <c r="A29" s="5"/>
      <c r="B29" s="11"/>
      <c r="C29" s="12" t="str">
        <f>C5</f>
        <v>Stan na 
31/03/2020</v>
      </c>
      <c r="D29" s="12" t="str">
        <f>D5</f>
        <v>Stan na 
31/12/2019</v>
      </c>
      <c r="E29" s="12" t="str">
        <f>E5</f>
        <v>Stan na 
31/03/2019</v>
      </c>
      <c r="H29" s="16"/>
      <c r="J29" s="21"/>
      <c r="K29" s="21"/>
    </row>
    <row r="30" spans="1:11" ht="15" customHeight="1">
      <c r="A30" s="13" t="s">
        <v>29</v>
      </c>
      <c r="B30" s="14"/>
      <c r="C30" s="32">
        <f>SUM(C31:C37)</f>
        <v>87659000</v>
      </c>
      <c r="D30" s="32">
        <f>SUM(D31:D37)</f>
        <v>86948000</v>
      </c>
      <c r="E30" s="32">
        <f>SUM(E31:E37)</f>
        <v>87213000</v>
      </c>
      <c r="H30" s="16"/>
      <c r="J30" s="17"/>
      <c r="K30" s="17"/>
    </row>
    <row r="31" spans="1:11" ht="13.2" customHeight="1">
      <c r="A31" s="18" t="s">
        <v>30</v>
      </c>
      <c r="B31" s="19">
        <v>15</v>
      </c>
      <c r="C31" s="33">
        <v>3707000</v>
      </c>
      <c r="D31" s="33">
        <v>3707000</v>
      </c>
      <c r="E31" s="33">
        <v>3707000</v>
      </c>
      <c r="H31" s="16"/>
      <c r="J31" s="16"/>
      <c r="K31" s="21"/>
    </row>
    <row r="32" spans="1:11" ht="13.2" customHeight="1">
      <c r="A32" s="18" t="s">
        <v>31</v>
      </c>
      <c r="B32" s="19"/>
      <c r="C32" s="33">
        <v>38412000</v>
      </c>
      <c r="D32" s="33">
        <v>38412000</v>
      </c>
      <c r="E32" s="33">
        <v>38412000</v>
      </c>
      <c r="H32" s="16"/>
      <c r="J32" s="16"/>
      <c r="K32" s="21"/>
    </row>
    <row r="33" spans="1:11" ht="13.2" customHeight="1">
      <c r="A33" s="18" t="s">
        <v>32</v>
      </c>
      <c r="B33" s="19">
        <v>16</v>
      </c>
      <c r="C33" s="33">
        <v>45476000</v>
      </c>
      <c r="D33" s="33">
        <v>44829000</v>
      </c>
      <c r="E33" s="33">
        <v>45094000</v>
      </c>
      <c r="H33" s="16"/>
      <c r="J33" s="16"/>
      <c r="K33" s="21"/>
    </row>
    <row r="34" spans="1:11" ht="13.2" customHeight="1">
      <c r="A34" s="18" t="s">
        <v>33</v>
      </c>
      <c r="B34" s="19"/>
      <c r="C34" s="33">
        <v>0</v>
      </c>
      <c r="D34" s="33">
        <v>0</v>
      </c>
      <c r="E34" s="33">
        <v>0</v>
      </c>
      <c r="H34" s="16"/>
      <c r="J34" s="16"/>
      <c r="K34" s="21"/>
    </row>
    <row r="35" spans="1:11" ht="25.2" customHeight="1">
      <c r="A35" s="18" t="s">
        <v>34</v>
      </c>
      <c r="B35" s="19"/>
      <c r="C35" s="33">
        <v>0</v>
      </c>
      <c r="D35" s="33">
        <v>0</v>
      </c>
      <c r="E35" s="33">
        <v>0</v>
      </c>
      <c r="H35" s="16"/>
      <c r="J35" s="16"/>
      <c r="K35" s="21"/>
    </row>
    <row r="36" spans="1:11" ht="12.6" customHeight="1">
      <c r="A36" s="34" t="s">
        <v>35</v>
      </c>
      <c r="B36" s="19"/>
      <c r="C36" s="33">
        <v>64000</v>
      </c>
      <c r="D36" s="33">
        <v>0</v>
      </c>
      <c r="E36" s="33">
        <v>0</v>
      </c>
      <c r="H36" s="16"/>
      <c r="J36" s="16"/>
      <c r="K36" s="21"/>
    </row>
    <row r="37" spans="1:11" ht="24" customHeight="1">
      <c r="A37" s="18" t="s">
        <v>36</v>
      </c>
      <c r="B37" s="19"/>
      <c r="C37" s="33">
        <v>0</v>
      </c>
      <c r="D37" s="33">
        <v>0</v>
      </c>
      <c r="E37" s="33">
        <v>0</v>
      </c>
      <c r="H37" s="16"/>
      <c r="J37" s="16"/>
      <c r="K37" s="21"/>
    </row>
    <row r="38" spans="1:11" ht="14.4" customHeight="1">
      <c r="A38" s="13" t="s">
        <v>37</v>
      </c>
      <c r="B38" s="14"/>
      <c r="C38" s="32">
        <f>SUM(C39,C49)</f>
        <v>31797000</v>
      </c>
      <c r="D38" s="32">
        <f>SUM(D39,D49)</f>
        <v>47472000</v>
      </c>
      <c r="E38" s="32">
        <f>SUM(E39,E49)</f>
        <v>35211000</v>
      </c>
      <c r="H38" s="16"/>
      <c r="J38" s="21"/>
      <c r="K38" s="17"/>
    </row>
    <row r="39" spans="1:11" ht="14.4" customHeight="1">
      <c r="A39" s="13" t="s">
        <v>38</v>
      </c>
      <c r="B39" s="14"/>
      <c r="C39" s="32">
        <f>SUM(C40:C48)</f>
        <v>6465000</v>
      </c>
      <c r="D39" s="32">
        <f>SUM(D40:D48)</f>
        <v>8339000</v>
      </c>
      <c r="E39" s="32">
        <f>SUM(E40:E48)</f>
        <v>11908000</v>
      </c>
      <c r="H39" s="16"/>
      <c r="J39" s="21"/>
      <c r="K39" s="17"/>
    </row>
    <row r="40" spans="1:11" ht="12.6" customHeight="1">
      <c r="A40" s="18" t="s">
        <v>39</v>
      </c>
      <c r="B40" s="19">
        <v>18</v>
      </c>
      <c r="C40" s="33">
        <v>169000</v>
      </c>
      <c r="D40" s="33">
        <v>392000</v>
      </c>
      <c r="E40" s="33">
        <v>764000</v>
      </c>
      <c r="H40" s="16"/>
      <c r="J40" s="21"/>
      <c r="K40" s="21"/>
    </row>
    <row r="41" spans="1:11" ht="12.6" customHeight="1">
      <c r="A41" s="34" t="s">
        <v>40</v>
      </c>
      <c r="B41" s="19">
        <v>19</v>
      </c>
      <c r="C41" s="33">
        <v>1000000</v>
      </c>
      <c r="D41" s="33">
        <v>1750000</v>
      </c>
      <c r="E41" s="33">
        <v>3868000</v>
      </c>
      <c r="H41" s="16"/>
      <c r="J41" s="21"/>
      <c r="K41" s="21"/>
    </row>
    <row r="42" spans="1:11" ht="12.6" customHeight="1">
      <c r="A42" s="34" t="s">
        <v>41</v>
      </c>
      <c r="B42" s="19">
        <v>21</v>
      </c>
      <c r="C42" s="33">
        <v>852000</v>
      </c>
      <c r="D42" s="33">
        <v>1779000</v>
      </c>
      <c r="E42" s="33">
        <v>4540000</v>
      </c>
      <c r="H42" s="16"/>
      <c r="J42" s="21"/>
      <c r="K42" s="21"/>
    </row>
    <row r="43" spans="1:11" ht="12.6" customHeight="1">
      <c r="A43" s="34" t="s">
        <v>42</v>
      </c>
      <c r="B43" s="19"/>
      <c r="C43" s="33">
        <v>1514000</v>
      </c>
      <c r="D43" s="33">
        <v>1517000</v>
      </c>
      <c r="E43" s="33">
        <v>1300000</v>
      </c>
      <c r="H43" s="16"/>
      <c r="J43" s="21"/>
      <c r="K43" s="21"/>
    </row>
    <row r="44" spans="1:11" ht="12.6" customHeight="1">
      <c r="A44" s="18" t="s">
        <v>43</v>
      </c>
      <c r="B44" s="19"/>
      <c r="C44" s="33">
        <v>21000</v>
      </c>
      <c r="D44" s="33">
        <v>21000</v>
      </c>
      <c r="E44" s="33">
        <v>21000</v>
      </c>
      <c r="H44" s="16"/>
      <c r="K44" s="21"/>
    </row>
    <row r="45" spans="1:11" ht="12.6" customHeight="1">
      <c r="A45" s="18" t="s">
        <v>44</v>
      </c>
      <c r="B45" s="19"/>
      <c r="C45" s="33">
        <v>0</v>
      </c>
      <c r="D45" s="33">
        <v>0</v>
      </c>
      <c r="E45" s="33">
        <v>0</v>
      </c>
      <c r="H45" s="16"/>
      <c r="K45" s="21"/>
    </row>
    <row r="46" spans="1:11" ht="12.6" customHeight="1">
      <c r="A46" s="18" t="s">
        <v>45</v>
      </c>
      <c r="B46" s="19">
        <v>9</v>
      </c>
      <c r="C46" s="33">
        <v>2909000</v>
      </c>
      <c r="D46" s="33">
        <v>2880000</v>
      </c>
      <c r="E46" s="33">
        <v>1415000</v>
      </c>
      <c r="H46" s="16"/>
      <c r="J46" s="21"/>
      <c r="K46" s="21"/>
    </row>
    <row r="47" spans="1:11" ht="12.6" customHeight="1">
      <c r="A47" s="18" t="s">
        <v>46</v>
      </c>
      <c r="B47" s="19"/>
      <c r="C47" s="33">
        <v>0</v>
      </c>
      <c r="D47" s="33">
        <v>0</v>
      </c>
      <c r="E47" s="33">
        <v>0</v>
      </c>
      <c r="H47" s="16"/>
      <c r="J47" s="21"/>
      <c r="K47" s="21"/>
    </row>
    <row r="48" spans="1:11" ht="12.6" customHeight="1">
      <c r="A48" s="18" t="s">
        <v>47</v>
      </c>
      <c r="B48" s="19"/>
      <c r="C48" s="33">
        <v>0</v>
      </c>
      <c r="D48" s="33">
        <v>0</v>
      </c>
      <c r="E48" s="33">
        <v>0</v>
      </c>
      <c r="H48" s="16"/>
      <c r="J48" s="21"/>
      <c r="K48" s="21"/>
    </row>
    <row r="49" spans="1:11" ht="14.4" customHeight="1">
      <c r="A49" s="13" t="s">
        <v>48</v>
      </c>
      <c r="B49" s="14"/>
      <c r="C49" s="32">
        <f>SUM(C50:C61)</f>
        <v>25332000</v>
      </c>
      <c r="D49" s="32">
        <f>SUM(D50:D61)</f>
        <v>39133000</v>
      </c>
      <c r="E49" s="32">
        <f>SUM(E50:E61)</f>
        <v>23303000</v>
      </c>
      <c r="H49" s="16"/>
      <c r="J49" s="17"/>
      <c r="K49" s="17"/>
    </row>
    <row r="50" spans="1:11" ht="13.8" customHeight="1">
      <c r="A50" s="18" t="s">
        <v>49</v>
      </c>
      <c r="B50" s="19">
        <v>20</v>
      </c>
      <c r="C50" s="33">
        <v>8960000</v>
      </c>
      <c r="D50" s="33">
        <v>12905000</v>
      </c>
      <c r="E50" s="33">
        <v>8888000</v>
      </c>
      <c r="H50" s="16"/>
      <c r="K50" s="21"/>
    </row>
    <row r="51" spans="1:11" ht="13.8" customHeight="1">
      <c r="A51" s="18" t="s">
        <v>50</v>
      </c>
      <c r="B51" s="19">
        <v>14</v>
      </c>
      <c r="C51" s="33">
        <v>1629000</v>
      </c>
      <c r="D51" s="33">
        <v>2819000</v>
      </c>
      <c r="E51" s="33">
        <v>858000</v>
      </c>
      <c r="H51" s="16"/>
      <c r="K51" s="21"/>
    </row>
    <row r="52" spans="1:11" ht="13.8" customHeight="1">
      <c r="A52" s="18" t="s">
        <v>51</v>
      </c>
      <c r="B52" s="19">
        <v>19</v>
      </c>
      <c r="C52" s="33">
        <v>3169000</v>
      </c>
      <c r="D52" s="33">
        <v>8266000</v>
      </c>
      <c r="E52" s="33">
        <v>3143000</v>
      </c>
      <c r="H52" s="16"/>
      <c r="K52" s="21"/>
    </row>
    <row r="53" spans="1:11" ht="13.8" customHeight="1">
      <c r="A53" s="18" t="s">
        <v>52</v>
      </c>
      <c r="B53" s="19">
        <v>18</v>
      </c>
      <c r="C53" s="33">
        <v>715000</v>
      </c>
      <c r="D53" s="33">
        <v>658000</v>
      </c>
      <c r="E53" s="33">
        <v>1092000</v>
      </c>
      <c r="H53" s="16"/>
      <c r="J53" s="21"/>
      <c r="K53" s="21"/>
    </row>
    <row r="54" spans="1:11" ht="13.8" customHeight="1">
      <c r="A54" s="18" t="s">
        <v>53</v>
      </c>
      <c r="B54" s="19"/>
      <c r="C54" s="33">
        <v>0</v>
      </c>
      <c r="D54" s="33">
        <v>0</v>
      </c>
      <c r="E54" s="33">
        <v>0</v>
      </c>
      <c r="H54" s="16"/>
      <c r="J54" s="21"/>
      <c r="K54" s="21"/>
    </row>
    <row r="55" spans="1:11" ht="13.8" customHeight="1">
      <c r="A55" s="18" t="s">
        <v>54</v>
      </c>
      <c r="B55" s="19">
        <v>17</v>
      </c>
      <c r="C55" s="33">
        <v>0</v>
      </c>
      <c r="D55" s="33">
        <v>0</v>
      </c>
      <c r="E55" s="33">
        <v>0</v>
      </c>
      <c r="H55" s="16"/>
      <c r="J55" s="21"/>
      <c r="K55" s="21"/>
    </row>
    <row r="56" spans="1:11" ht="12.6" customHeight="1">
      <c r="A56" s="18" t="s">
        <v>55</v>
      </c>
      <c r="B56" s="19"/>
      <c r="C56" s="33">
        <v>2192000</v>
      </c>
      <c r="D56" s="33">
        <v>5447000</v>
      </c>
      <c r="E56" s="33">
        <v>1773000</v>
      </c>
      <c r="H56" s="16"/>
      <c r="K56" s="21"/>
    </row>
    <row r="57" spans="1:11" ht="12.6" customHeight="1">
      <c r="A57" s="18" t="s">
        <v>56</v>
      </c>
      <c r="B57" s="19"/>
      <c r="C57" s="33">
        <v>0</v>
      </c>
      <c r="D57" s="33">
        <v>0</v>
      </c>
      <c r="E57" s="33">
        <v>0</v>
      </c>
      <c r="H57" s="16"/>
      <c r="K57" s="21"/>
    </row>
    <row r="58" spans="1:11" ht="12.6" customHeight="1">
      <c r="A58" s="18" t="s">
        <v>57</v>
      </c>
      <c r="B58" s="19"/>
      <c r="C58" s="33">
        <v>0</v>
      </c>
      <c r="D58" s="33">
        <v>0</v>
      </c>
      <c r="E58" s="33">
        <v>0</v>
      </c>
      <c r="H58" s="16"/>
      <c r="K58" s="21"/>
    </row>
    <row r="59" spans="1:11" ht="12.6" customHeight="1">
      <c r="A59" s="18" t="s">
        <v>47</v>
      </c>
      <c r="B59" s="19"/>
      <c r="C59" s="33">
        <v>1061000</v>
      </c>
      <c r="D59" s="33">
        <v>1848000</v>
      </c>
      <c r="E59" s="33">
        <v>677000</v>
      </c>
      <c r="H59" s="16"/>
      <c r="K59" s="21"/>
    </row>
    <row r="60" spans="1:11" ht="12.6" customHeight="1">
      <c r="A60" s="18" t="s">
        <v>58</v>
      </c>
      <c r="B60" s="19"/>
      <c r="C60" s="33">
        <v>7606000</v>
      </c>
      <c r="D60" s="33">
        <v>7190000</v>
      </c>
      <c r="E60" s="33">
        <v>6872000</v>
      </c>
      <c r="H60" s="16"/>
      <c r="K60" s="21"/>
    </row>
    <row r="61" spans="1:11" ht="25.2" customHeight="1">
      <c r="A61" s="18" t="s">
        <v>59</v>
      </c>
      <c r="B61" s="19"/>
      <c r="C61" s="33">
        <v>0</v>
      </c>
      <c r="D61" s="33">
        <v>0</v>
      </c>
      <c r="E61" s="33">
        <v>0</v>
      </c>
      <c r="H61" s="16"/>
      <c r="J61" s="21"/>
      <c r="K61" s="21"/>
    </row>
    <row r="62" spans="1:11" ht="17.100000000000001" customHeight="1">
      <c r="A62" s="22" t="s">
        <v>60</v>
      </c>
      <c r="B62" s="23"/>
      <c r="C62" s="35">
        <f>SUM(C30,C38)</f>
        <v>119456000</v>
      </c>
      <c r="D62" s="35">
        <f>SUM(D30,D38)</f>
        <v>134420000</v>
      </c>
      <c r="E62" s="35">
        <f>SUM(E30,E38)</f>
        <v>122424000</v>
      </c>
      <c r="H62" s="16"/>
      <c r="J62" s="17"/>
      <c r="K62" s="17"/>
    </row>
    <row r="63" spans="1:11">
      <c r="C63" s="38"/>
      <c r="D63" s="38"/>
      <c r="E63" s="38"/>
    </row>
    <row r="64" spans="1:11">
      <c r="A64" s="39"/>
      <c r="C64" s="38"/>
      <c r="D64" s="38"/>
      <c r="E64" s="38"/>
    </row>
    <row r="65" spans="1:10">
      <c r="A65" s="39"/>
      <c r="C65" s="38"/>
      <c r="D65" s="38"/>
      <c r="E65" s="38"/>
    </row>
    <row r="66" spans="1:10">
      <c r="A66" s="39"/>
      <c r="C66" s="38"/>
      <c r="D66" s="38"/>
      <c r="E66" s="38"/>
    </row>
    <row r="67" spans="1:10">
      <c r="C67" s="38"/>
      <c r="D67" s="38"/>
      <c r="E67" s="38"/>
    </row>
    <row r="68" spans="1:10">
      <c r="C68" s="38"/>
      <c r="D68" s="38"/>
      <c r="E68" s="38"/>
    </row>
    <row r="69" spans="1:10">
      <c r="C69" s="38"/>
      <c r="D69" s="38"/>
      <c r="E69" s="38"/>
    </row>
    <row r="70" spans="1:10">
      <c r="C70" s="38"/>
      <c r="D70" s="38"/>
      <c r="E70" s="38"/>
      <c r="J70" s="21"/>
    </row>
    <row r="71" spans="1:10">
      <c r="C71" s="38"/>
      <c r="D71" s="38"/>
      <c r="E71" s="38"/>
      <c r="J71" s="21"/>
    </row>
    <row r="75" spans="1:10">
      <c r="A75" s="40"/>
      <c r="B75" s="10"/>
      <c r="C75" s="10"/>
      <c r="D75" s="10"/>
      <c r="E75" s="10"/>
    </row>
    <row r="76" spans="1:10">
      <c r="A76" s="40"/>
      <c r="B76" s="10"/>
      <c r="C76" s="10"/>
      <c r="D76" s="10"/>
      <c r="E76" s="10"/>
    </row>
    <row r="77" spans="1:10">
      <c r="A77" s="40"/>
      <c r="B77" s="10"/>
      <c r="C77" s="10"/>
      <c r="D77" s="10"/>
      <c r="E77" s="10"/>
    </row>
    <row r="80" spans="1:10">
      <c r="A80" s="10"/>
      <c r="B80" s="10"/>
      <c r="C80" s="10"/>
      <c r="D80" s="10"/>
      <c r="E80" s="10"/>
    </row>
    <row r="81" spans="1:5">
      <c r="A81" s="10"/>
      <c r="B81" s="10"/>
      <c r="C81" s="10"/>
      <c r="D81" s="10"/>
      <c r="E81" s="10"/>
    </row>
    <row r="82" spans="1:5">
      <c r="A82" s="10"/>
      <c r="B82" s="10"/>
      <c r="C82" s="10"/>
      <c r="D82" s="10"/>
      <c r="E82" s="10"/>
    </row>
    <row r="83" spans="1:5">
      <c r="A83" s="10"/>
      <c r="B83" s="10"/>
      <c r="C83" s="10"/>
      <c r="D83" s="10"/>
      <c r="E83" s="10"/>
    </row>
    <row r="84" spans="1:5">
      <c r="A84" s="10"/>
      <c r="B84" s="10"/>
      <c r="C84" s="10"/>
      <c r="D84" s="10"/>
      <c r="E84" s="10"/>
    </row>
    <row r="85" spans="1:5">
      <c r="A85" s="10"/>
      <c r="B85" s="10"/>
      <c r="C85" s="10"/>
      <c r="D85" s="10"/>
      <c r="E85" s="10"/>
    </row>
    <row r="86" spans="1:5">
      <c r="A86" s="10"/>
      <c r="B86" s="10"/>
      <c r="C86" s="10"/>
      <c r="D86" s="10"/>
      <c r="E86" s="10"/>
    </row>
    <row r="87" spans="1:5">
      <c r="A87" s="10"/>
      <c r="B87" s="10"/>
      <c r="C87" s="10"/>
      <c r="D87" s="10"/>
      <c r="E87" s="10"/>
    </row>
    <row r="88" spans="1:5">
      <c r="A88" s="10"/>
      <c r="B88" s="10"/>
      <c r="C88" s="10"/>
      <c r="D88" s="10"/>
      <c r="E88" s="10"/>
    </row>
    <row r="89" spans="1:5">
      <c r="A89" s="10"/>
      <c r="B89" s="10"/>
      <c r="C89" s="10"/>
      <c r="D89" s="10"/>
      <c r="E89" s="10"/>
    </row>
    <row r="90" spans="1:5">
      <c r="A90" s="10"/>
      <c r="B90" s="10"/>
      <c r="C90" s="10"/>
      <c r="D90" s="10"/>
      <c r="E90" s="10"/>
    </row>
    <row r="91" spans="1:5">
      <c r="A91" s="10"/>
      <c r="B91" s="10"/>
      <c r="C91" s="10"/>
      <c r="D91" s="10"/>
      <c r="E91" s="10"/>
    </row>
    <row r="92" spans="1:5">
      <c r="A92" s="10"/>
      <c r="B92" s="10"/>
      <c r="C92" s="10"/>
      <c r="D92" s="10"/>
      <c r="E92" s="10"/>
    </row>
    <row r="93" spans="1:5">
      <c r="A93" s="10"/>
      <c r="B93" s="10"/>
      <c r="C93" s="10"/>
      <c r="D93" s="10"/>
      <c r="E93" s="10"/>
    </row>
    <row r="94" spans="1:5">
      <c r="A94" s="10"/>
      <c r="B94" s="10"/>
      <c r="C94" s="10"/>
      <c r="D94" s="10"/>
      <c r="E94" s="10"/>
    </row>
    <row r="95" spans="1:5">
      <c r="A95" s="10"/>
      <c r="B95" s="10"/>
      <c r="C95" s="10"/>
      <c r="D95" s="10"/>
      <c r="E95" s="10"/>
    </row>
    <row r="96" spans="1:5">
      <c r="A96" s="10"/>
      <c r="B96" s="10"/>
      <c r="C96" s="10"/>
      <c r="D96" s="10"/>
      <c r="E96" s="10"/>
    </row>
    <row r="97" spans="1:10">
      <c r="A97" s="10"/>
      <c r="B97" s="10"/>
      <c r="C97" s="10"/>
      <c r="D97" s="10"/>
      <c r="E97" s="10"/>
      <c r="J97" s="21"/>
    </row>
    <row r="98" spans="1:10">
      <c r="A98" s="10"/>
      <c r="B98" s="10"/>
      <c r="C98" s="10"/>
      <c r="D98" s="10"/>
      <c r="E98" s="10"/>
    </row>
    <row r="99" spans="1:10">
      <c r="A99" s="10"/>
      <c r="B99" s="10"/>
      <c r="C99" s="10"/>
      <c r="D99" s="10"/>
      <c r="E99" s="10"/>
    </row>
    <row r="100" spans="1:10">
      <c r="A100" s="10"/>
      <c r="B100" s="10"/>
      <c r="C100" s="10"/>
      <c r="D100" s="10"/>
      <c r="E100" s="10"/>
    </row>
    <row r="101" spans="1:10">
      <c r="A101" s="10"/>
      <c r="B101" s="10"/>
      <c r="C101" s="10"/>
      <c r="D101" s="10"/>
      <c r="E101" s="10"/>
    </row>
    <row r="102" spans="1:10">
      <c r="A102" s="10"/>
      <c r="B102" s="10"/>
      <c r="C102" s="10"/>
      <c r="D102" s="10"/>
      <c r="E102" s="10"/>
    </row>
  </sheetData>
  <mergeCells count="10">
    <mergeCell ref="A27:E27"/>
    <mergeCell ref="A28:A29"/>
    <mergeCell ref="B28:B29"/>
    <mergeCell ref="C28:E28"/>
    <mergeCell ref="A1:E1"/>
    <mergeCell ref="A2:E2"/>
    <mergeCell ref="A3:E3"/>
    <mergeCell ref="A4:A5"/>
    <mergeCell ref="B4:B5"/>
    <mergeCell ref="C4:E4"/>
  </mergeCells>
  <pageMargins left="0.70866141732283472" right="0.70866141732283472" top="0.62992125984251968" bottom="0.51181102362204722" header="0.31496062992125984" footer="0.27559055118110237"/>
  <pageSetup paperSize="9" scale="84" firstPageNumber="8" fitToHeight="0" orientation="portrait" useFirstPageNumber="1" r:id="rId1"/>
  <headerFooter>
    <oddHeader>&amp;L&amp;8&amp;KE73E2AŚródroczne skonsolidowane sprawozdanie finansowe Grupy Ailleron SA za okres od 1 stycznia 2020 r. do 31 marca 2020 r.</oddHeader>
    <oddFooter>&amp;C&amp;P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E966EB-1046-447D-8409-2F8FB001A525}">
  <sheetPr>
    <tabColor rgb="FF92D050"/>
    <pageSetUpPr fitToPage="1"/>
  </sheetPr>
  <dimension ref="A1:I243"/>
  <sheetViews>
    <sheetView showGridLines="0" view="pageBreakPreview" topLeftCell="A22" zoomScale="110" zoomScaleNormal="100" zoomScaleSheetLayoutView="110" workbookViewId="0">
      <selection activeCell="A35" sqref="A35:XFD37"/>
    </sheetView>
  </sheetViews>
  <sheetFormatPr defaultRowHeight="14.4"/>
  <cols>
    <col min="1" max="1" width="50.77734375" style="83" customWidth="1"/>
    <col min="2" max="2" width="5.77734375" style="84" customWidth="1"/>
    <col min="3" max="4" width="15.77734375" style="84" customWidth="1"/>
    <col min="5" max="6" width="9.109375" style="44" customWidth="1"/>
    <col min="7" max="16384" width="8.88671875" style="44"/>
  </cols>
  <sheetData>
    <row r="1" spans="1:6" s="42" customFormat="1" ht="33" customHeight="1">
      <c r="A1" s="41" t="s">
        <v>61</v>
      </c>
      <c r="B1" s="41"/>
      <c r="C1" s="41"/>
      <c r="D1" s="41"/>
    </row>
    <row r="2" spans="1:6" ht="17.25" customHeight="1">
      <c r="A2" s="43" t="s">
        <v>62</v>
      </c>
      <c r="B2" s="8" t="s">
        <v>4</v>
      </c>
      <c r="C2" s="9" t="s">
        <v>63</v>
      </c>
      <c r="D2" s="9"/>
    </row>
    <row r="3" spans="1:6" ht="39" customHeight="1">
      <c r="A3" s="43"/>
      <c r="B3" s="11"/>
      <c r="C3" s="45" t="s">
        <v>64</v>
      </c>
      <c r="D3" s="45" t="s">
        <v>65</v>
      </c>
    </row>
    <row r="4" spans="1:6" ht="17.100000000000001" customHeight="1">
      <c r="A4" s="46" t="s">
        <v>66</v>
      </c>
      <c r="B4" s="47"/>
      <c r="C4" s="48"/>
      <c r="D4" s="48"/>
    </row>
    <row r="5" spans="1:6" ht="17.100000000000001" customHeight="1">
      <c r="A5" s="49" t="s">
        <v>67</v>
      </c>
      <c r="B5" s="50">
        <v>6.7</v>
      </c>
      <c r="C5" s="51">
        <f>SUM(C6:C8)</f>
        <v>32029000</v>
      </c>
      <c r="D5" s="51">
        <f>SUM(D6:D8)</f>
        <v>30587000</v>
      </c>
    </row>
    <row r="6" spans="1:6" ht="14.4" customHeight="1">
      <c r="A6" s="53" t="s">
        <v>68</v>
      </c>
      <c r="B6" s="54"/>
      <c r="C6" s="33">
        <v>0</v>
      </c>
      <c r="D6" s="33">
        <v>0</v>
      </c>
    </row>
    <row r="7" spans="1:6" ht="14.4" customHeight="1">
      <c r="A7" s="53" t="s">
        <v>69</v>
      </c>
      <c r="B7" s="54"/>
      <c r="C7" s="33">
        <v>30484000</v>
      </c>
      <c r="D7" s="33">
        <v>28424000</v>
      </c>
    </row>
    <row r="8" spans="1:6" ht="14.4" customHeight="1">
      <c r="A8" s="53" t="s">
        <v>70</v>
      </c>
      <c r="B8" s="54"/>
      <c r="C8" s="33">
        <v>1545000</v>
      </c>
      <c r="D8" s="33">
        <v>2163000</v>
      </c>
    </row>
    <row r="9" spans="1:6" ht="24" customHeight="1">
      <c r="A9" s="49" t="s">
        <v>71</v>
      </c>
      <c r="B9" s="14"/>
      <c r="C9" s="56">
        <f>SUM(C10:C12)</f>
        <v>23646000</v>
      </c>
      <c r="D9" s="56">
        <f>SUM(D10:D12)</f>
        <v>23169000</v>
      </c>
      <c r="E9" s="52"/>
      <c r="F9" s="52"/>
    </row>
    <row r="10" spans="1:6" ht="14.4" customHeight="1">
      <c r="A10" s="53" t="s">
        <v>72</v>
      </c>
      <c r="B10" s="54"/>
      <c r="C10" s="33">
        <v>0</v>
      </c>
      <c r="D10" s="33">
        <v>0</v>
      </c>
    </row>
    <row r="11" spans="1:6" ht="14.4" customHeight="1">
      <c r="A11" s="53" t="s">
        <v>73</v>
      </c>
      <c r="B11" s="54"/>
      <c r="C11" s="33">
        <v>22248000</v>
      </c>
      <c r="D11" s="33">
        <v>21184000</v>
      </c>
    </row>
    <row r="12" spans="1:6" ht="14.4" customHeight="1">
      <c r="A12" s="53" t="s">
        <v>74</v>
      </c>
      <c r="B12" s="54"/>
      <c r="C12" s="33">
        <v>1398000</v>
      </c>
      <c r="D12" s="33">
        <v>1985000</v>
      </c>
    </row>
    <row r="13" spans="1:6" ht="17.100000000000001" customHeight="1">
      <c r="A13" s="13" t="s">
        <v>75</v>
      </c>
      <c r="B13" s="14"/>
      <c r="C13" s="51">
        <f>SUM(C5,-C9)</f>
        <v>8383000</v>
      </c>
      <c r="D13" s="51">
        <f>SUM(D5,-D9)</f>
        <v>7418000</v>
      </c>
      <c r="F13" s="52"/>
    </row>
    <row r="14" spans="1:6" ht="14.4" customHeight="1">
      <c r="A14" s="53" t="s">
        <v>76</v>
      </c>
      <c r="B14" s="54"/>
      <c r="C14" s="33">
        <v>3611000</v>
      </c>
      <c r="D14" s="33">
        <v>3614000</v>
      </c>
    </row>
    <row r="15" spans="1:6" ht="14.4" customHeight="1">
      <c r="A15" s="53" t="s">
        <v>77</v>
      </c>
      <c r="B15" s="54"/>
      <c r="C15" s="33">
        <v>3517000</v>
      </c>
      <c r="D15" s="33">
        <v>2464000</v>
      </c>
    </row>
    <row r="16" spans="1:6" ht="14.4" customHeight="1">
      <c r="A16" s="53" t="s">
        <v>78</v>
      </c>
      <c r="B16" s="54"/>
      <c r="C16" s="33">
        <v>54000</v>
      </c>
      <c r="D16" s="33">
        <v>-1000</v>
      </c>
    </row>
    <row r="17" spans="1:6" ht="14.4" customHeight="1">
      <c r="A17" s="53" t="s">
        <v>79</v>
      </c>
      <c r="B17" s="54"/>
      <c r="C17" s="33">
        <v>146000</v>
      </c>
      <c r="D17" s="33">
        <v>48000</v>
      </c>
    </row>
    <row r="18" spans="1:6" ht="17.100000000000001" customHeight="1">
      <c r="A18" s="13" t="s">
        <v>80</v>
      </c>
      <c r="B18" s="14"/>
      <c r="C18" s="51">
        <f>C13-C14-C15+C16-C17</f>
        <v>1163000</v>
      </c>
      <c r="D18" s="51">
        <f>D13-D14-D15+D16-D17</f>
        <v>1291000</v>
      </c>
      <c r="F18" s="52"/>
    </row>
    <row r="19" spans="1:6" ht="14.4" customHeight="1">
      <c r="A19" s="53" t="s">
        <v>81</v>
      </c>
      <c r="B19" s="54"/>
      <c r="C19" s="33">
        <v>408000</v>
      </c>
      <c r="D19" s="33">
        <v>10000</v>
      </c>
    </row>
    <row r="20" spans="1:6" ht="14.4" customHeight="1">
      <c r="A20" s="53" t="s">
        <v>82</v>
      </c>
      <c r="B20" s="54"/>
      <c r="C20" s="33">
        <v>48000</v>
      </c>
      <c r="D20" s="33">
        <v>217000</v>
      </c>
    </row>
    <row r="21" spans="1:6" ht="14.4" customHeight="1">
      <c r="A21" s="53" t="s">
        <v>83</v>
      </c>
      <c r="B21" s="54"/>
      <c r="C21" s="33">
        <v>0</v>
      </c>
      <c r="D21" s="33">
        <v>0</v>
      </c>
    </row>
    <row r="22" spans="1:6" ht="14.4" customHeight="1">
      <c r="A22" s="53" t="s">
        <v>84</v>
      </c>
      <c r="B22" s="54"/>
      <c r="C22" s="33">
        <v>0</v>
      </c>
      <c r="D22" s="33">
        <v>0</v>
      </c>
    </row>
    <row r="23" spans="1:6" ht="14.4" customHeight="1">
      <c r="A23" s="53" t="s">
        <v>85</v>
      </c>
      <c r="B23" s="54"/>
      <c r="C23" s="33">
        <v>0</v>
      </c>
      <c r="D23" s="33">
        <v>0</v>
      </c>
    </row>
    <row r="24" spans="1:6" ht="17.100000000000001" customHeight="1">
      <c r="A24" s="13" t="s">
        <v>86</v>
      </c>
      <c r="B24" s="14"/>
      <c r="C24" s="51">
        <f>C18+C19-C20+C21+C22+C23</f>
        <v>1523000</v>
      </c>
      <c r="D24" s="51">
        <f>D18+D19-D20+D21+D22+D23</f>
        <v>1084000</v>
      </c>
      <c r="F24" s="52"/>
    </row>
    <row r="25" spans="1:6" ht="17.100000000000001" customHeight="1">
      <c r="A25" s="13"/>
      <c r="B25" s="14"/>
      <c r="C25" s="51"/>
      <c r="D25" s="51"/>
      <c r="F25" s="52"/>
    </row>
    <row r="26" spans="1:6" ht="17.100000000000001" customHeight="1">
      <c r="A26" s="13" t="s">
        <v>87</v>
      </c>
      <c r="B26" s="57">
        <v>9</v>
      </c>
      <c r="C26" s="51">
        <f>C27+C28</f>
        <v>868000</v>
      </c>
      <c r="D26" s="51">
        <v>602000</v>
      </c>
      <c r="F26" s="52"/>
    </row>
    <row r="27" spans="1:6" ht="14.4" customHeight="1">
      <c r="A27" s="53" t="s">
        <v>88</v>
      </c>
      <c r="B27" s="54"/>
      <c r="C27" s="33">
        <v>788000</v>
      </c>
      <c r="D27" s="33">
        <v>490000</v>
      </c>
    </row>
    <row r="28" spans="1:6" ht="14.4" customHeight="1">
      <c r="A28" s="53" t="s">
        <v>89</v>
      </c>
      <c r="B28" s="54"/>
      <c r="C28" s="33">
        <v>80000</v>
      </c>
      <c r="D28" s="33">
        <v>112000</v>
      </c>
    </row>
    <row r="29" spans="1:6" ht="17.100000000000001" customHeight="1">
      <c r="A29" s="13" t="s">
        <v>90</v>
      </c>
      <c r="B29" s="14"/>
      <c r="C29" s="32">
        <f>C24-C26</f>
        <v>655000</v>
      </c>
      <c r="D29" s="51">
        <f>D24-D26</f>
        <v>482000</v>
      </c>
      <c r="F29" s="52"/>
    </row>
    <row r="30" spans="1:6" ht="17.100000000000001" customHeight="1">
      <c r="A30" s="58" t="s">
        <v>91</v>
      </c>
      <c r="B30" s="59"/>
      <c r="C30" s="51"/>
      <c r="D30" s="51"/>
      <c r="F30" s="52"/>
    </row>
    <row r="31" spans="1:6" ht="17.100000000000001" customHeight="1">
      <c r="A31" s="13" t="s">
        <v>92</v>
      </c>
      <c r="B31" s="14"/>
      <c r="C31" s="51">
        <v>0</v>
      </c>
      <c r="D31" s="51">
        <v>0</v>
      </c>
      <c r="F31" s="52"/>
    </row>
    <row r="32" spans="1:6" ht="17.100000000000001" customHeight="1">
      <c r="A32" s="13" t="s">
        <v>93</v>
      </c>
      <c r="B32" s="14"/>
      <c r="C32" s="51">
        <v>0</v>
      </c>
      <c r="D32" s="51">
        <v>0</v>
      </c>
      <c r="F32" s="52"/>
    </row>
    <row r="33" spans="1:6" ht="17.100000000000001" customHeight="1">
      <c r="A33" s="13" t="s">
        <v>35</v>
      </c>
      <c r="B33" s="14"/>
      <c r="C33" s="51">
        <v>-8000</v>
      </c>
      <c r="D33" s="51">
        <v>0</v>
      </c>
      <c r="F33" s="52"/>
    </row>
    <row r="34" spans="1:6" ht="17.100000000000001" customHeight="1">
      <c r="A34" s="22" t="s">
        <v>94</v>
      </c>
      <c r="B34" s="14"/>
      <c r="C34" s="51">
        <f>C29+C33</f>
        <v>647000</v>
      </c>
      <c r="D34" s="51">
        <f>D29+D33</f>
        <v>482000</v>
      </c>
      <c r="F34" s="52"/>
    </row>
    <row r="35" spans="1:6" ht="17.100000000000001" customHeight="1">
      <c r="A35" s="22" t="s">
        <v>95</v>
      </c>
      <c r="B35" s="60"/>
      <c r="C35" s="61">
        <f>SUM(C29,C31)</f>
        <v>655000</v>
      </c>
      <c r="D35" s="61">
        <f>SUM(D29,D31)</f>
        <v>482000</v>
      </c>
      <c r="F35" s="52"/>
    </row>
    <row r="36" spans="1:6" ht="17.100000000000001" hidden="1" customHeight="1">
      <c r="A36" s="28"/>
      <c r="B36" s="62"/>
      <c r="C36" s="63"/>
      <c r="D36" s="63"/>
      <c r="F36" s="52"/>
    </row>
    <row r="37" spans="1:6" ht="33.6" customHeight="1">
      <c r="A37" s="64" t="s">
        <v>96</v>
      </c>
      <c r="B37" s="64"/>
      <c r="C37" s="64"/>
      <c r="D37" s="64"/>
    </row>
    <row r="38" spans="1:6" ht="17.25" customHeight="1">
      <c r="A38" s="43" t="s">
        <v>62</v>
      </c>
      <c r="B38" s="8" t="s">
        <v>4</v>
      </c>
      <c r="C38" s="9" t="s">
        <v>63</v>
      </c>
      <c r="D38" s="9"/>
    </row>
    <row r="39" spans="1:6" ht="39" customHeight="1">
      <c r="A39" s="43"/>
      <c r="B39" s="11"/>
      <c r="C39" s="45" t="s">
        <v>64</v>
      </c>
      <c r="D39" s="45" t="s">
        <v>65</v>
      </c>
    </row>
    <row r="40" spans="1:6" ht="17.100000000000001" customHeight="1">
      <c r="A40" s="13"/>
      <c r="B40" s="14"/>
      <c r="C40" s="51"/>
      <c r="D40" s="51"/>
      <c r="F40" s="52"/>
    </row>
    <row r="41" spans="1:6" ht="17.100000000000001" customHeight="1">
      <c r="A41" s="13" t="s">
        <v>97</v>
      </c>
      <c r="B41" s="14"/>
      <c r="C41" s="32">
        <f>C35</f>
        <v>655000</v>
      </c>
      <c r="D41" s="32">
        <f>D35</f>
        <v>482000</v>
      </c>
    </row>
    <row r="42" spans="1:6" ht="14.4" customHeight="1">
      <c r="A42" s="53" t="s">
        <v>98</v>
      </c>
      <c r="B42" s="54"/>
      <c r="C42" s="33">
        <f>C41</f>
        <v>655000</v>
      </c>
      <c r="D42" s="33">
        <v>482000</v>
      </c>
    </row>
    <row r="43" spans="1:6" ht="14.4" customHeight="1">
      <c r="A43" s="53" t="s">
        <v>99</v>
      </c>
      <c r="B43" s="54"/>
      <c r="C43" s="33">
        <v>0</v>
      </c>
      <c r="D43" s="33">
        <v>0</v>
      </c>
    </row>
    <row r="44" spans="1:6" ht="15.75" customHeight="1">
      <c r="A44" s="65" t="s">
        <v>100</v>
      </c>
      <c r="B44" s="66"/>
      <c r="C44" s="67"/>
      <c r="D44" s="67"/>
    </row>
    <row r="45" spans="1:6" ht="15.75" customHeight="1">
      <c r="A45" s="68" t="s">
        <v>101</v>
      </c>
      <c r="B45" s="69"/>
      <c r="C45" s="70"/>
      <c r="D45" s="70"/>
    </row>
    <row r="46" spans="1:6" ht="15.75" customHeight="1">
      <c r="A46" s="71" t="s">
        <v>102</v>
      </c>
      <c r="B46" s="59"/>
      <c r="C46" s="33"/>
      <c r="D46" s="33"/>
    </row>
    <row r="47" spans="1:6" ht="15.75" customHeight="1">
      <c r="A47" s="68" t="s">
        <v>103</v>
      </c>
      <c r="B47" s="54"/>
      <c r="C47" s="72">
        <f>C41/(11605504+750000)</f>
        <v>5.3012811132593214E-2</v>
      </c>
      <c r="D47" s="72">
        <f>0.04</f>
        <v>0.04</v>
      </c>
    </row>
    <row r="48" spans="1:6" ht="15.75" customHeight="1">
      <c r="A48" s="68" t="s">
        <v>104</v>
      </c>
      <c r="B48" s="54"/>
      <c r="C48" s="72">
        <f>C47</f>
        <v>5.3012811132593214E-2</v>
      </c>
      <c r="D48" s="72">
        <f>D47</f>
        <v>0.04</v>
      </c>
    </row>
    <row r="49" spans="1:9" ht="15.75" customHeight="1">
      <c r="A49" s="73" t="s">
        <v>105</v>
      </c>
      <c r="B49" s="59"/>
      <c r="C49" s="33"/>
      <c r="D49" s="33"/>
    </row>
    <row r="50" spans="1:9" ht="15.75" customHeight="1">
      <c r="A50" s="53" t="s">
        <v>103</v>
      </c>
      <c r="B50" s="54"/>
      <c r="C50" s="72">
        <f>C47</f>
        <v>5.3012811132593214E-2</v>
      </c>
      <c r="D50" s="72">
        <f>D47</f>
        <v>0.04</v>
      </c>
    </row>
    <row r="51" spans="1:9" ht="15.75" customHeight="1">
      <c r="A51" s="53" t="s">
        <v>104</v>
      </c>
      <c r="B51" s="54"/>
      <c r="C51" s="74">
        <f>C48</f>
        <v>5.3012811132593214E-2</v>
      </c>
      <c r="D51" s="74">
        <f>D48</f>
        <v>0.04</v>
      </c>
    </row>
    <row r="52" spans="1:9" ht="17.100000000000001" customHeight="1">
      <c r="A52" s="75" t="s">
        <v>106</v>
      </c>
      <c r="B52" s="60"/>
      <c r="C52" s="76"/>
      <c r="D52" s="76"/>
    </row>
    <row r="53" spans="1:9" ht="24.75" customHeight="1">
      <c r="A53" s="65" t="s">
        <v>107</v>
      </c>
      <c r="B53" s="65"/>
      <c r="C53" s="33"/>
      <c r="D53" s="33"/>
    </row>
    <row r="54" spans="1:9" ht="18.75" customHeight="1">
      <c r="A54" s="53" t="s">
        <v>108</v>
      </c>
      <c r="B54" s="54"/>
      <c r="C54" s="33">
        <v>0</v>
      </c>
      <c r="D54" s="33">
        <v>0</v>
      </c>
    </row>
    <row r="55" spans="1:9" ht="24.75" customHeight="1">
      <c r="A55" s="53" t="s">
        <v>109</v>
      </c>
      <c r="B55" s="54"/>
      <c r="C55" s="33">
        <v>0</v>
      </c>
      <c r="D55" s="33">
        <v>0</v>
      </c>
    </row>
    <row r="56" spans="1:9" ht="16.5" customHeight="1">
      <c r="A56" s="53" t="s">
        <v>110</v>
      </c>
      <c r="B56" s="54"/>
      <c r="C56" s="33">
        <v>0</v>
      </c>
      <c r="D56" s="33">
        <v>0</v>
      </c>
    </row>
    <row r="57" spans="1:9" ht="15.75" customHeight="1">
      <c r="A57" s="77" t="s">
        <v>111</v>
      </c>
      <c r="B57" s="78"/>
      <c r="C57" s="76">
        <v>0</v>
      </c>
      <c r="D57" s="76">
        <v>0</v>
      </c>
    </row>
    <row r="58" spans="1:9" ht="13.5" customHeight="1">
      <c r="A58" s="65"/>
      <c r="B58" s="79"/>
      <c r="C58" s="33">
        <f>SUM(C54:C57)</f>
        <v>0</v>
      </c>
      <c r="D58" s="33">
        <f>SUM(D54:D57)</f>
        <v>0</v>
      </c>
      <c r="I58" s="80"/>
    </row>
    <row r="59" spans="1:9" ht="22.5" customHeight="1">
      <c r="A59" s="53" t="s">
        <v>112</v>
      </c>
      <c r="B59" s="53"/>
      <c r="C59" s="33">
        <v>0</v>
      </c>
      <c r="D59" s="33"/>
    </row>
    <row r="60" spans="1:9" ht="17.25" customHeight="1">
      <c r="A60" s="53" t="s">
        <v>113</v>
      </c>
      <c r="B60" s="54"/>
      <c r="C60" s="33">
        <v>0</v>
      </c>
      <c r="D60" s="33">
        <v>0</v>
      </c>
    </row>
    <row r="61" spans="1:9" ht="24" customHeight="1">
      <c r="A61" s="53" t="s">
        <v>114</v>
      </c>
      <c r="B61" s="54"/>
      <c r="C61" s="33">
        <v>0</v>
      </c>
      <c r="D61" s="33">
        <v>0</v>
      </c>
    </row>
    <row r="62" spans="1:9" ht="32.4" customHeight="1">
      <c r="A62" s="53" t="s">
        <v>115</v>
      </c>
      <c r="B62" s="54"/>
      <c r="C62" s="33">
        <v>0</v>
      </c>
      <c r="D62" s="33">
        <v>0</v>
      </c>
    </row>
    <row r="63" spans="1:9" ht="17.100000000000001" customHeight="1">
      <c r="A63" s="77" t="s">
        <v>111</v>
      </c>
      <c r="B63" s="78"/>
      <c r="C63" s="33">
        <v>0</v>
      </c>
      <c r="D63" s="33">
        <v>0</v>
      </c>
    </row>
    <row r="64" spans="1:9" ht="17.100000000000001" customHeight="1">
      <c r="A64" s="13"/>
      <c r="B64" s="81"/>
      <c r="C64" s="82">
        <f>SUM(C60:C63)</f>
        <v>0</v>
      </c>
      <c r="D64" s="82">
        <f>SUM(D60:D63)</f>
        <v>0</v>
      </c>
    </row>
    <row r="65" spans="1:4" ht="17.100000000000001" customHeight="1">
      <c r="A65" s="13" t="s">
        <v>116</v>
      </c>
      <c r="B65" s="81"/>
      <c r="C65" s="33">
        <f>SUM(C61:C64)</f>
        <v>0</v>
      </c>
      <c r="D65" s="33">
        <f>SUM(D61:D64)</f>
        <v>0</v>
      </c>
    </row>
    <row r="66" spans="1:4" ht="17.100000000000001" customHeight="1">
      <c r="A66" s="22" t="s">
        <v>117</v>
      </c>
      <c r="B66" s="60"/>
      <c r="C66" s="61">
        <f>C35+C65</f>
        <v>655000</v>
      </c>
      <c r="D66" s="61">
        <f>D35+D65</f>
        <v>482000</v>
      </c>
    </row>
    <row r="67" spans="1:4">
      <c r="A67" s="44"/>
      <c r="B67" s="44"/>
      <c r="C67" s="85"/>
      <c r="D67" s="85"/>
    </row>
    <row r="68" spans="1:4">
      <c r="A68" s="44"/>
      <c r="B68" s="44"/>
      <c r="C68" s="85"/>
      <c r="D68" s="85"/>
    </row>
    <row r="69" spans="1:4">
      <c r="A69" s="44"/>
      <c r="B69" s="44"/>
      <c r="C69" s="85"/>
      <c r="D69" s="85"/>
    </row>
    <row r="70" spans="1:4">
      <c r="A70" s="44"/>
      <c r="B70" s="44"/>
      <c r="C70" s="85"/>
      <c r="D70" s="85"/>
    </row>
    <row r="71" spans="1:4">
      <c r="A71" s="44"/>
      <c r="B71" s="44"/>
      <c r="C71" s="85"/>
      <c r="D71" s="85"/>
    </row>
    <row r="72" spans="1:4">
      <c r="A72" s="44"/>
      <c r="B72" s="44"/>
      <c r="C72" s="85"/>
      <c r="D72" s="85"/>
    </row>
    <row r="73" spans="1:4">
      <c r="A73" s="44"/>
      <c r="B73" s="44"/>
      <c r="C73" s="85"/>
      <c r="D73" s="85"/>
    </row>
    <row r="74" spans="1:4">
      <c r="A74" s="44"/>
      <c r="B74" s="44"/>
      <c r="C74" s="85"/>
      <c r="D74" s="85"/>
    </row>
    <row r="75" spans="1:4">
      <c r="A75" s="44"/>
      <c r="B75" s="44"/>
      <c r="C75" s="85"/>
      <c r="D75" s="85"/>
    </row>
    <row r="76" spans="1:4">
      <c r="A76" s="44"/>
      <c r="B76" s="44"/>
      <c r="C76" s="85"/>
      <c r="D76" s="85"/>
    </row>
    <row r="77" spans="1:4">
      <c r="A77" s="44"/>
      <c r="B77" s="44"/>
      <c r="C77" s="85"/>
      <c r="D77" s="85"/>
    </row>
    <row r="78" spans="1:4">
      <c r="A78" s="44"/>
      <c r="B78" s="44"/>
      <c r="C78" s="85"/>
      <c r="D78" s="85"/>
    </row>
    <row r="79" spans="1:4">
      <c r="A79" s="44"/>
      <c r="B79" s="44"/>
      <c r="C79" s="85"/>
      <c r="D79" s="85"/>
    </row>
    <row r="80" spans="1:4">
      <c r="A80" s="44"/>
      <c r="B80" s="44"/>
      <c r="C80" s="85"/>
      <c r="D80" s="85"/>
    </row>
    <row r="81" spans="1:4">
      <c r="A81" s="44"/>
      <c r="B81" s="44"/>
      <c r="C81" s="85"/>
      <c r="D81" s="85"/>
    </row>
    <row r="82" spans="1:4">
      <c r="A82" s="44"/>
      <c r="B82" s="44"/>
      <c r="C82" s="85"/>
      <c r="D82" s="85"/>
    </row>
    <row r="83" spans="1:4">
      <c r="A83" s="44"/>
      <c r="B83" s="44"/>
      <c r="C83" s="85"/>
      <c r="D83" s="85"/>
    </row>
    <row r="84" spans="1:4">
      <c r="A84" s="44"/>
      <c r="B84" s="44"/>
      <c r="C84" s="85"/>
      <c r="D84" s="85"/>
    </row>
    <row r="85" spans="1:4">
      <c r="A85" s="44"/>
      <c r="B85" s="44"/>
      <c r="C85" s="85"/>
      <c r="D85" s="85"/>
    </row>
    <row r="86" spans="1:4">
      <c r="A86" s="44"/>
      <c r="B86" s="44"/>
      <c r="C86" s="85"/>
      <c r="D86" s="85"/>
    </row>
    <row r="87" spans="1:4">
      <c r="A87" s="44"/>
      <c r="B87" s="44"/>
      <c r="C87" s="85"/>
      <c r="D87" s="85"/>
    </row>
    <row r="88" spans="1:4">
      <c r="A88" s="44"/>
      <c r="B88" s="44"/>
      <c r="C88" s="85"/>
      <c r="D88" s="85"/>
    </row>
    <row r="89" spans="1:4">
      <c r="A89" s="44"/>
      <c r="B89" s="44"/>
      <c r="C89" s="85"/>
      <c r="D89" s="85"/>
    </row>
    <row r="90" spans="1:4">
      <c r="A90" s="44"/>
      <c r="B90" s="44"/>
      <c r="C90" s="85"/>
      <c r="D90" s="85"/>
    </row>
    <row r="91" spans="1:4">
      <c r="A91" s="44"/>
      <c r="B91" s="44"/>
      <c r="C91" s="85"/>
      <c r="D91" s="85"/>
    </row>
    <row r="92" spans="1:4">
      <c r="A92" s="44"/>
      <c r="B92" s="44"/>
      <c r="C92" s="85"/>
      <c r="D92" s="85"/>
    </row>
    <row r="93" spans="1:4">
      <c r="A93" s="44"/>
      <c r="B93" s="44"/>
      <c r="C93" s="85"/>
      <c r="D93" s="85"/>
    </row>
    <row r="94" spans="1:4">
      <c r="A94" s="44"/>
      <c r="B94" s="44"/>
      <c r="C94" s="85"/>
      <c r="D94" s="85"/>
    </row>
    <row r="95" spans="1:4">
      <c r="A95" s="44"/>
      <c r="B95" s="44"/>
      <c r="C95" s="85"/>
      <c r="D95" s="85"/>
    </row>
    <row r="96" spans="1:4">
      <c r="A96" s="44"/>
      <c r="B96" s="44"/>
      <c r="C96" s="85"/>
      <c r="D96" s="85"/>
    </row>
    <row r="97" spans="1:4">
      <c r="A97" s="44"/>
      <c r="B97" s="44"/>
      <c r="C97" s="85"/>
      <c r="D97" s="85"/>
    </row>
    <row r="98" spans="1:4">
      <c r="A98" s="44"/>
      <c r="B98" s="44"/>
      <c r="C98" s="85"/>
      <c r="D98" s="85"/>
    </row>
    <row r="99" spans="1:4">
      <c r="A99" s="44"/>
      <c r="B99" s="44"/>
      <c r="C99" s="85"/>
      <c r="D99" s="85"/>
    </row>
    <row r="100" spans="1:4">
      <c r="A100" s="44"/>
      <c r="B100" s="44"/>
      <c r="C100" s="85"/>
      <c r="D100" s="85"/>
    </row>
    <row r="101" spans="1:4">
      <c r="A101" s="44"/>
      <c r="B101" s="44"/>
      <c r="C101" s="85"/>
      <c r="D101" s="85"/>
    </row>
    <row r="102" spans="1:4">
      <c r="A102" s="44"/>
      <c r="B102" s="44"/>
      <c r="C102" s="85"/>
      <c r="D102" s="85"/>
    </row>
    <row r="103" spans="1:4">
      <c r="A103" s="44"/>
      <c r="B103" s="44"/>
      <c r="C103" s="85"/>
      <c r="D103" s="85"/>
    </row>
    <row r="104" spans="1:4">
      <c r="A104" s="44"/>
      <c r="B104" s="44"/>
      <c r="C104" s="85"/>
      <c r="D104" s="85"/>
    </row>
    <row r="105" spans="1:4">
      <c r="A105" s="44"/>
      <c r="B105" s="44"/>
      <c r="C105" s="85"/>
      <c r="D105" s="85"/>
    </row>
    <row r="106" spans="1:4">
      <c r="A106" s="44"/>
      <c r="B106" s="44"/>
      <c r="C106" s="85"/>
      <c r="D106" s="85"/>
    </row>
    <row r="107" spans="1:4">
      <c r="A107" s="44"/>
      <c r="B107" s="44"/>
      <c r="C107" s="85"/>
      <c r="D107" s="85"/>
    </row>
    <row r="108" spans="1:4">
      <c r="A108" s="44"/>
      <c r="B108" s="44"/>
      <c r="C108" s="85"/>
      <c r="D108" s="85"/>
    </row>
    <row r="109" spans="1:4">
      <c r="A109" s="44"/>
      <c r="B109" s="44"/>
      <c r="C109" s="85"/>
      <c r="D109" s="85"/>
    </row>
    <row r="110" spans="1:4">
      <c r="A110" s="44"/>
      <c r="B110" s="44"/>
      <c r="C110" s="85"/>
      <c r="D110" s="85"/>
    </row>
    <row r="111" spans="1:4">
      <c r="A111" s="44"/>
      <c r="B111" s="44"/>
      <c r="C111" s="85"/>
      <c r="D111" s="85"/>
    </row>
    <row r="112" spans="1:4">
      <c r="A112" s="44"/>
      <c r="B112" s="44"/>
      <c r="C112" s="85"/>
      <c r="D112" s="85"/>
    </row>
    <row r="113" spans="1:4">
      <c r="A113" s="44"/>
      <c r="B113" s="44"/>
      <c r="C113" s="85"/>
      <c r="D113" s="85"/>
    </row>
    <row r="114" spans="1:4">
      <c r="A114" s="44"/>
      <c r="B114" s="44"/>
      <c r="C114" s="85"/>
      <c r="D114" s="85"/>
    </row>
    <row r="115" spans="1:4">
      <c r="A115" s="44"/>
      <c r="B115" s="44"/>
      <c r="C115" s="85"/>
      <c r="D115" s="85"/>
    </row>
    <row r="116" spans="1:4">
      <c r="A116" s="44"/>
      <c r="B116" s="44"/>
      <c r="C116" s="85"/>
      <c r="D116" s="85"/>
    </row>
    <row r="117" spans="1:4">
      <c r="A117" s="44"/>
      <c r="B117" s="44"/>
      <c r="C117" s="85"/>
      <c r="D117" s="85"/>
    </row>
    <row r="118" spans="1:4">
      <c r="A118" s="44"/>
      <c r="B118" s="44"/>
      <c r="C118" s="85"/>
      <c r="D118" s="85"/>
    </row>
    <row r="119" spans="1:4">
      <c r="A119" s="44"/>
      <c r="B119" s="44"/>
      <c r="C119" s="85"/>
      <c r="D119" s="85"/>
    </row>
    <row r="120" spans="1:4">
      <c r="A120" s="44"/>
      <c r="B120" s="44"/>
      <c r="C120" s="85"/>
      <c r="D120" s="85"/>
    </row>
    <row r="121" spans="1:4">
      <c r="A121" s="44"/>
      <c r="B121" s="44"/>
      <c r="C121" s="85"/>
      <c r="D121" s="85"/>
    </row>
    <row r="122" spans="1:4">
      <c r="A122" s="44"/>
      <c r="B122" s="44"/>
      <c r="C122" s="85"/>
      <c r="D122" s="85"/>
    </row>
    <row r="123" spans="1:4">
      <c r="A123" s="44"/>
      <c r="B123" s="44"/>
      <c r="C123" s="85"/>
      <c r="D123" s="85"/>
    </row>
    <row r="124" spans="1:4">
      <c r="A124" s="44"/>
      <c r="B124" s="44"/>
      <c r="C124" s="85"/>
      <c r="D124" s="85"/>
    </row>
    <row r="125" spans="1:4">
      <c r="A125" s="44"/>
      <c r="B125" s="44"/>
      <c r="C125" s="85"/>
      <c r="D125" s="85"/>
    </row>
    <row r="126" spans="1:4">
      <c r="A126" s="44"/>
      <c r="B126" s="44"/>
      <c r="C126" s="85"/>
      <c r="D126" s="85"/>
    </row>
    <row r="127" spans="1:4">
      <c r="A127" s="44"/>
      <c r="B127" s="44"/>
      <c r="C127" s="85"/>
      <c r="D127" s="85"/>
    </row>
    <row r="128" spans="1:4">
      <c r="A128" s="44"/>
      <c r="B128" s="44"/>
      <c r="C128" s="85"/>
      <c r="D128" s="85"/>
    </row>
    <row r="129" spans="1:4">
      <c r="A129" s="44"/>
      <c r="B129" s="44"/>
      <c r="C129" s="85"/>
      <c r="D129" s="85"/>
    </row>
    <row r="130" spans="1:4">
      <c r="A130" s="44"/>
      <c r="B130" s="44"/>
      <c r="C130" s="85"/>
      <c r="D130" s="85"/>
    </row>
    <row r="131" spans="1:4">
      <c r="A131" s="44"/>
      <c r="B131" s="44"/>
      <c r="C131" s="85"/>
      <c r="D131" s="85"/>
    </row>
    <row r="132" spans="1:4">
      <c r="A132" s="44"/>
      <c r="B132" s="44"/>
      <c r="C132" s="85"/>
      <c r="D132" s="85"/>
    </row>
    <row r="133" spans="1:4">
      <c r="A133" s="44"/>
      <c r="B133" s="44"/>
      <c r="C133" s="85"/>
      <c r="D133" s="85"/>
    </row>
    <row r="134" spans="1:4">
      <c r="A134" s="44"/>
      <c r="B134" s="44"/>
      <c r="C134" s="85"/>
      <c r="D134" s="85"/>
    </row>
    <row r="135" spans="1:4">
      <c r="A135" s="44"/>
      <c r="B135" s="44"/>
      <c r="C135" s="85"/>
      <c r="D135" s="85"/>
    </row>
    <row r="136" spans="1:4">
      <c r="A136" s="44"/>
      <c r="B136" s="44"/>
      <c r="C136" s="85"/>
      <c r="D136" s="85"/>
    </row>
    <row r="137" spans="1:4">
      <c r="A137" s="44"/>
      <c r="B137" s="44"/>
      <c r="C137" s="85"/>
      <c r="D137" s="85"/>
    </row>
    <row r="138" spans="1:4">
      <c r="A138" s="44"/>
      <c r="B138" s="44"/>
      <c r="C138" s="85"/>
      <c r="D138" s="85"/>
    </row>
    <row r="139" spans="1:4">
      <c r="A139" s="44"/>
      <c r="B139" s="44"/>
      <c r="C139" s="85"/>
      <c r="D139" s="85"/>
    </row>
    <row r="140" spans="1:4">
      <c r="A140" s="44"/>
      <c r="B140" s="44"/>
      <c r="C140" s="85"/>
      <c r="D140" s="85"/>
    </row>
    <row r="141" spans="1:4">
      <c r="A141" s="44"/>
      <c r="B141" s="44"/>
      <c r="C141" s="85"/>
      <c r="D141" s="85"/>
    </row>
    <row r="142" spans="1:4">
      <c r="A142" s="44"/>
      <c r="B142" s="44"/>
      <c r="C142" s="85"/>
      <c r="D142" s="85"/>
    </row>
    <row r="143" spans="1:4">
      <c r="A143" s="44"/>
      <c r="B143" s="44"/>
      <c r="C143" s="85"/>
      <c r="D143" s="85"/>
    </row>
    <row r="144" spans="1:4">
      <c r="A144" s="44"/>
      <c r="B144" s="44"/>
      <c r="C144" s="85"/>
      <c r="D144" s="85"/>
    </row>
    <row r="145" spans="1:4">
      <c r="A145" s="44"/>
      <c r="B145" s="44"/>
      <c r="C145" s="85"/>
      <c r="D145" s="85"/>
    </row>
    <row r="146" spans="1:4">
      <c r="A146" s="44"/>
      <c r="B146" s="44"/>
      <c r="C146" s="85"/>
      <c r="D146" s="85"/>
    </row>
    <row r="147" spans="1:4">
      <c r="A147" s="44"/>
      <c r="B147" s="44"/>
      <c r="C147" s="85"/>
      <c r="D147" s="85"/>
    </row>
    <row r="148" spans="1:4">
      <c r="A148" s="44"/>
      <c r="B148" s="44"/>
      <c r="C148" s="85"/>
      <c r="D148" s="85"/>
    </row>
    <row r="149" spans="1:4">
      <c r="A149" s="44"/>
      <c r="B149" s="44"/>
      <c r="C149" s="85"/>
      <c r="D149" s="85"/>
    </row>
    <row r="150" spans="1:4">
      <c r="A150" s="44"/>
      <c r="B150" s="44"/>
      <c r="C150" s="85"/>
      <c r="D150" s="85"/>
    </row>
    <row r="151" spans="1:4">
      <c r="A151" s="44"/>
      <c r="B151" s="44"/>
      <c r="C151" s="85"/>
      <c r="D151" s="85"/>
    </row>
    <row r="152" spans="1:4">
      <c r="A152" s="44"/>
      <c r="B152" s="44"/>
      <c r="C152" s="85"/>
      <c r="D152" s="85"/>
    </row>
    <row r="153" spans="1:4">
      <c r="A153" s="44"/>
      <c r="B153" s="44"/>
      <c r="C153" s="85"/>
      <c r="D153" s="85"/>
    </row>
    <row r="154" spans="1:4">
      <c r="A154" s="44"/>
      <c r="B154" s="44"/>
      <c r="C154" s="85"/>
      <c r="D154" s="85"/>
    </row>
    <row r="155" spans="1:4">
      <c r="A155" s="44"/>
      <c r="B155" s="44"/>
      <c r="C155" s="85"/>
      <c r="D155" s="85"/>
    </row>
    <row r="156" spans="1:4">
      <c r="A156" s="44"/>
      <c r="B156" s="44"/>
      <c r="C156" s="85"/>
      <c r="D156" s="85"/>
    </row>
    <row r="157" spans="1:4">
      <c r="A157" s="44"/>
      <c r="B157" s="44"/>
      <c r="C157" s="85"/>
      <c r="D157" s="85"/>
    </row>
    <row r="158" spans="1:4">
      <c r="A158" s="44"/>
      <c r="B158" s="44"/>
      <c r="C158" s="85"/>
      <c r="D158" s="85"/>
    </row>
    <row r="159" spans="1:4">
      <c r="A159" s="44"/>
      <c r="B159" s="44"/>
      <c r="C159" s="85"/>
      <c r="D159" s="85"/>
    </row>
    <row r="160" spans="1:4">
      <c r="A160" s="44"/>
      <c r="B160" s="44"/>
      <c r="C160" s="85"/>
      <c r="D160" s="85"/>
    </row>
    <row r="161" spans="1:4">
      <c r="A161" s="44"/>
      <c r="B161" s="44"/>
      <c r="C161" s="85"/>
      <c r="D161" s="85"/>
    </row>
    <row r="162" spans="1:4">
      <c r="A162" s="44"/>
      <c r="B162" s="44"/>
      <c r="C162" s="85"/>
      <c r="D162" s="85"/>
    </row>
    <row r="163" spans="1:4">
      <c r="A163" s="44"/>
      <c r="B163" s="44"/>
      <c r="C163" s="85"/>
      <c r="D163" s="85"/>
    </row>
    <row r="164" spans="1:4">
      <c r="A164" s="44"/>
      <c r="B164" s="44"/>
      <c r="C164" s="85"/>
      <c r="D164" s="85"/>
    </row>
    <row r="165" spans="1:4">
      <c r="A165" s="44"/>
      <c r="B165" s="44"/>
      <c r="C165" s="85"/>
      <c r="D165" s="85"/>
    </row>
    <row r="166" spans="1:4">
      <c r="A166" s="44"/>
      <c r="B166" s="44"/>
      <c r="C166" s="85"/>
      <c r="D166" s="85"/>
    </row>
    <row r="167" spans="1:4">
      <c r="A167" s="44"/>
      <c r="B167" s="44"/>
      <c r="C167" s="85"/>
      <c r="D167" s="85"/>
    </row>
    <row r="168" spans="1:4">
      <c r="A168" s="44"/>
      <c r="B168" s="44"/>
      <c r="C168" s="85"/>
      <c r="D168" s="85"/>
    </row>
    <row r="169" spans="1:4">
      <c r="A169" s="44"/>
      <c r="B169" s="44"/>
      <c r="C169" s="85"/>
      <c r="D169" s="85"/>
    </row>
    <row r="170" spans="1:4">
      <c r="A170" s="44"/>
      <c r="B170" s="44"/>
      <c r="C170" s="85"/>
      <c r="D170" s="85"/>
    </row>
    <row r="171" spans="1:4">
      <c r="A171" s="44"/>
      <c r="B171" s="44"/>
      <c r="C171" s="85"/>
      <c r="D171" s="85"/>
    </row>
    <row r="172" spans="1:4">
      <c r="A172" s="44"/>
      <c r="B172" s="44"/>
      <c r="C172" s="85"/>
      <c r="D172" s="85"/>
    </row>
    <row r="173" spans="1:4">
      <c r="A173" s="44"/>
      <c r="B173" s="44"/>
      <c r="C173" s="85"/>
      <c r="D173" s="85"/>
    </row>
    <row r="174" spans="1:4">
      <c r="A174" s="44"/>
      <c r="B174" s="44"/>
      <c r="C174" s="85"/>
      <c r="D174" s="85"/>
    </row>
    <row r="175" spans="1:4">
      <c r="A175" s="44"/>
      <c r="B175" s="44"/>
      <c r="C175" s="85"/>
      <c r="D175" s="85"/>
    </row>
    <row r="176" spans="1:4">
      <c r="A176" s="44"/>
      <c r="B176" s="44"/>
      <c r="C176" s="85"/>
      <c r="D176" s="85"/>
    </row>
    <row r="177" spans="1:4">
      <c r="A177" s="44"/>
      <c r="B177" s="44"/>
      <c r="C177" s="85"/>
      <c r="D177" s="85"/>
    </row>
    <row r="178" spans="1:4">
      <c r="A178" s="44"/>
      <c r="B178" s="44"/>
      <c r="C178" s="85"/>
      <c r="D178" s="85"/>
    </row>
    <row r="179" spans="1:4">
      <c r="A179" s="44"/>
      <c r="B179" s="44"/>
      <c r="C179" s="85"/>
      <c r="D179" s="85"/>
    </row>
    <row r="180" spans="1:4">
      <c r="A180" s="44"/>
      <c r="B180" s="44"/>
      <c r="C180" s="85"/>
      <c r="D180" s="85"/>
    </row>
    <row r="181" spans="1:4">
      <c r="A181" s="44"/>
      <c r="B181" s="44"/>
      <c r="C181" s="85"/>
      <c r="D181" s="85"/>
    </row>
    <row r="182" spans="1:4">
      <c r="A182" s="44"/>
      <c r="B182" s="44"/>
      <c r="C182" s="85"/>
      <c r="D182" s="85"/>
    </row>
    <row r="183" spans="1:4">
      <c r="A183" s="44"/>
      <c r="B183" s="44"/>
      <c r="C183" s="85"/>
      <c r="D183" s="85"/>
    </row>
    <row r="184" spans="1:4">
      <c r="A184" s="44"/>
      <c r="B184" s="44"/>
      <c r="C184" s="85"/>
      <c r="D184" s="85"/>
    </row>
    <row r="185" spans="1:4">
      <c r="A185" s="44"/>
      <c r="B185" s="44"/>
      <c r="C185" s="85"/>
      <c r="D185" s="85"/>
    </row>
    <row r="186" spans="1:4">
      <c r="A186" s="44"/>
      <c r="B186" s="44"/>
      <c r="C186" s="85"/>
      <c r="D186" s="85"/>
    </row>
    <row r="187" spans="1:4">
      <c r="A187" s="44"/>
      <c r="B187" s="44"/>
      <c r="C187" s="85"/>
      <c r="D187" s="85"/>
    </row>
    <row r="188" spans="1:4">
      <c r="A188" s="44"/>
      <c r="B188" s="44"/>
      <c r="C188" s="85"/>
      <c r="D188" s="85"/>
    </row>
    <row r="189" spans="1:4">
      <c r="A189" s="44"/>
      <c r="B189" s="44"/>
      <c r="C189" s="85"/>
      <c r="D189" s="85"/>
    </row>
    <row r="190" spans="1:4">
      <c r="A190" s="44"/>
      <c r="B190" s="44"/>
      <c r="C190" s="85"/>
      <c r="D190" s="85"/>
    </row>
    <row r="191" spans="1:4">
      <c r="A191" s="44"/>
      <c r="B191" s="44"/>
      <c r="C191" s="85"/>
      <c r="D191" s="85"/>
    </row>
    <row r="192" spans="1:4">
      <c r="A192" s="44"/>
      <c r="B192" s="44"/>
      <c r="C192" s="85"/>
      <c r="D192" s="85"/>
    </row>
    <row r="193" spans="1:4">
      <c r="A193" s="44"/>
      <c r="B193" s="44"/>
      <c r="C193" s="85"/>
      <c r="D193" s="85"/>
    </row>
    <row r="194" spans="1:4">
      <c r="A194" s="44"/>
      <c r="B194" s="44"/>
      <c r="C194" s="85"/>
      <c r="D194" s="85"/>
    </row>
    <row r="195" spans="1:4">
      <c r="A195" s="44"/>
      <c r="B195" s="44"/>
      <c r="C195" s="85"/>
      <c r="D195" s="85"/>
    </row>
    <row r="196" spans="1:4">
      <c r="A196" s="44"/>
      <c r="B196" s="44"/>
      <c r="C196" s="85"/>
      <c r="D196" s="85"/>
    </row>
    <row r="197" spans="1:4">
      <c r="A197" s="44"/>
      <c r="B197" s="44"/>
      <c r="C197" s="85"/>
      <c r="D197" s="85"/>
    </row>
    <row r="198" spans="1:4">
      <c r="A198" s="44"/>
      <c r="B198" s="44"/>
      <c r="C198" s="85"/>
      <c r="D198" s="85"/>
    </row>
    <row r="199" spans="1:4">
      <c r="A199" s="44"/>
      <c r="B199" s="44"/>
      <c r="C199" s="85"/>
      <c r="D199" s="85"/>
    </row>
    <row r="200" spans="1:4">
      <c r="A200" s="44"/>
      <c r="B200" s="44"/>
      <c r="C200" s="85"/>
      <c r="D200" s="85"/>
    </row>
    <row r="201" spans="1:4">
      <c r="A201" s="44"/>
      <c r="B201" s="44"/>
      <c r="C201" s="85"/>
      <c r="D201" s="85"/>
    </row>
    <row r="202" spans="1:4">
      <c r="A202" s="44"/>
      <c r="B202" s="44"/>
      <c r="C202" s="85"/>
      <c r="D202" s="85"/>
    </row>
    <row r="203" spans="1:4">
      <c r="A203" s="44"/>
      <c r="B203" s="44"/>
      <c r="C203" s="85"/>
      <c r="D203" s="85"/>
    </row>
    <row r="204" spans="1:4">
      <c r="A204" s="44"/>
      <c r="B204" s="44"/>
      <c r="C204" s="85"/>
      <c r="D204" s="85"/>
    </row>
    <row r="205" spans="1:4">
      <c r="A205" s="44"/>
      <c r="B205" s="44"/>
      <c r="C205" s="85"/>
      <c r="D205" s="85"/>
    </row>
    <row r="206" spans="1:4">
      <c r="A206" s="44"/>
      <c r="B206" s="44"/>
      <c r="C206" s="85"/>
      <c r="D206" s="85"/>
    </row>
    <row r="207" spans="1:4">
      <c r="A207" s="44"/>
      <c r="B207" s="44"/>
      <c r="C207" s="85"/>
      <c r="D207" s="85"/>
    </row>
    <row r="208" spans="1:4">
      <c r="A208" s="44"/>
      <c r="B208" s="44"/>
      <c r="C208" s="85"/>
      <c r="D208" s="85"/>
    </row>
    <row r="209" spans="1:4">
      <c r="A209" s="44"/>
      <c r="B209" s="44"/>
      <c r="C209" s="85"/>
      <c r="D209" s="85"/>
    </row>
    <row r="210" spans="1:4">
      <c r="A210" s="44"/>
      <c r="B210" s="44"/>
      <c r="C210" s="85"/>
      <c r="D210" s="85"/>
    </row>
    <row r="211" spans="1:4">
      <c r="A211" s="44"/>
      <c r="B211" s="44"/>
      <c r="C211" s="85"/>
      <c r="D211" s="85"/>
    </row>
    <row r="212" spans="1:4">
      <c r="A212" s="44"/>
      <c r="B212" s="44"/>
      <c r="C212" s="85"/>
      <c r="D212" s="85"/>
    </row>
    <row r="213" spans="1:4">
      <c r="A213" s="44"/>
      <c r="B213" s="44"/>
      <c r="C213" s="85"/>
      <c r="D213" s="85"/>
    </row>
    <row r="214" spans="1:4">
      <c r="A214" s="44"/>
      <c r="B214" s="44"/>
      <c r="C214" s="85"/>
      <c r="D214" s="85"/>
    </row>
    <row r="215" spans="1:4">
      <c r="A215" s="44"/>
      <c r="B215" s="44"/>
      <c r="C215" s="85"/>
      <c r="D215" s="85"/>
    </row>
    <row r="216" spans="1:4">
      <c r="A216" s="44"/>
      <c r="B216" s="44"/>
      <c r="C216" s="85"/>
      <c r="D216" s="85"/>
    </row>
    <row r="217" spans="1:4">
      <c r="A217" s="44"/>
      <c r="B217" s="44"/>
      <c r="C217" s="85"/>
      <c r="D217" s="85"/>
    </row>
    <row r="218" spans="1:4">
      <c r="A218" s="44"/>
      <c r="B218" s="44"/>
      <c r="C218" s="85"/>
      <c r="D218" s="85"/>
    </row>
    <row r="219" spans="1:4">
      <c r="A219" s="44"/>
      <c r="B219" s="44"/>
      <c r="C219" s="85"/>
      <c r="D219" s="85"/>
    </row>
    <row r="220" spans="1:4">
      <c r="A220" s="44"/>
      <c r="B220" s="44"/>
      <c r="C220" s="85"/>
      <c r="D220" s="85"/>
    </row>
    <row r="221" spans="1:4">
      <c r="A221" s="44"/>
      <c r="B221" s="44"/>
      <c r="C221" s="85"/>
      <c r="D221" s="85"/>
    </row>
    <row r="222" spans="1:4">
      <c r="A222" s="44"/>
      <c r="B222" s="44"/>
      <c r="C222" s="85"/>
      <c r="D222" s="85"/>
    </row>
    <row r="223" spans="1:4">
      <c r="A223" s="44"/>
      <c r="B223" s="44"/>
      <c r="C223" s="85"/>
      <c r="D223" s="85"/>
    </row>
    <row r="224" spans="1:4">
      <c r="A224" s="44"/>
      <c r="B224" s="44"/>
      <c r="C224" s="85"/>
      <c r="D224" s="85"/>
    </row>
    <row r="225" spans="1:4">
      <c r="A225" s="44"/>
      <c r="B225" s="44"/>
      <c r="C225" s="85"/>
      <c r="D225" s="85"/>
    </row>
    <row r="226" spans="1:4">
      <c r="A226" s="44"/>
      <c r="B226" s="44"/>
      <c r="C226" s="85"/>
      <c r="D226" s="85"/>
    </row>
    <row r="227" spans="1:4">
      <c r="A227" s="44"/>
      <c r="B227" s="44"/>
      <c r="C227" s="85"/>
      <c r="D227" s="85"/>
    </row>
    <row r="228" spans="1:4">
      <c r="A228" s="44"/>
      <c r="B228" s="44"/>
      <c r="C228" s="85"/>
      <c r="D228" s="85"/>
    </row>
    <row r="229" spans="1:4">
      <c r="A229" s="44"/>
      <c r="B229" s="44"/>
      <c r="C229" s="85"/>
      <c r="D229" s="85"/>
    </row>
    <row r="230" spans="1:4">
      <c r="A230" s="44"/>
      <c r="B230" s="44"/>
      <c r="C230" s="85"/>
      <c r="D230" s="85"/>
    </row>
    <row r="231" spans="1:4">
      <c r="A231" s="44"/>
      <c r="B231" s="44"/>
      <c r="C231" s="85"/>
      <c r="D231" s="85"/>
    </row>
    <row r="232" spans="1:4">
      <c r="A232" s="44"/>
      <c r="B232" s="44"/>
      <c r="C232" s="85"/>
      <c r="D232" s="85"/>
    </row>
    <row r="233" spans="1:4">
      <c r="A233" s="44"/>
      <c r="B233" s="44"/>
      <c r="C233" s="85"/>
      <c r="D233" s="85"/>
    </row>
    <row r="234" spans="1:4">
      <c r="A234" s="44"/>
      <c r="B234" s="44"/>
      <c r="C234" s="85"/>
      <c r="D234" s="85"/>
    </row>
    <row r="235" spans="1:4">
      <c r="A235" s="44"/>
      <c r="B235" s="44"/>
      <c r="C235" s="85"/>
      <c r="D235" s="85"/>
    </row>
    <row r="236" spans="1:4">
      <c r="A236" s="44"/>
      <c r="B236" s="44"/>
      <c r="C236" s="85"/>
      <c r="D236" s="85"/>
    </row>
    <row r="237" spans="1:4">
      <c r="A237" s="44"/>
      <c r="B237" s="44"/>
      <c r="C237" s="85"/>
      <c r="D237" s="85"/>
    </row>
    <row r="238" spans="1:4">
      <c r="A238" s="44"/>
      <c r="B238" s="44"/>
      <c r="C238" s="85"/>
      <c r="D238" s="85"/>
    </row>
    <row r="239" spans="1:4">
      <c r="A239" s="44"/>
      <c r="B239" s="44"/>
      <c r="C239" s="85"/>
      <c r="D239" s="85"/>
    </row>
    <row r="240" spans="1:4">
      <c r="A240" s="44"/>
      <c r="B240" s="44"/>
      <c r="C240" s="85"/>
      <c r="D240" s="85"/>
    </row>
    <row r="241" spans="1:4">
      <c r="A241" s="44"/>
      <c r="B241" s="44"/>
      <c r="C241" s="85"/>
      <c r="D241" s="85"/>
    </row>
    <row r="242" spans="1:4">
      <c r="A242" s="44"/>
      <c r="B242" s="44"/>
      <c r="C242" s="85"/>
      <c r="D242" s="85"/>
    </row>
    <row r="243" spans="1:4">
      <c r="A243" s="44"/>
      <c r="B243" s="44"/>
      <c r="C243" s="85"/>
      <c r="D243" s="85"/>
    </row>
  </sheetData>
  <mergeCells count="8">
    <mergeCell ref="A1:D1"/>
    <mergeCell ref="A2:A3"/>
    <mergeCell ref="B2:B3"/>
    <mergeCell ref="C2:D2"/>
    <mergeCell ref="A37:D37"/>
    <mergeCell ref="A38:A39"/>
    <mergeCell ref="B38:B39"/>
    <mergeCell ref="C38:D38"/>
  </mergeCells>
  <pageMargins left="0.70866141732283472" right="0.70866141732283472" top="0.74803149606299213" bottom="0.74803149606299213" header="0.31496062992125984" footer="0.31496062992125984"/>
  <pageSetup paperSize="9" scale="99" firstPageNumber="9" fitToHeight="0" orientation="portrait" r:id="rId1"/>
  <headerFooter>
    <oddHeader>&amp;L&amp;8&amp;KE73E2AŚródroczne skonsolidowane sprawozdanie finansowe Grupy Ailleron SA za okres od 1 stycznia 2020 r. do 31 marca 2020 r.</oddHeader>
    <oddFooter>&amp;C&amp;P</oddFooter>
  </headerFooter>
  <rowBreaks count="1" manualBreakCount="1">
    <brk id="36" max="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D14973-FF30-4876-A47F-9DA9E1AA09DD}">
  <sheetPr>
    <tabColor rgb="FF92D050"/>
    <pageSetUpPr fitToPage="1"/>
  </sheetPr>
  <dimension ref="A1:J111"/>
  <sheetViews>
    <sheetView showGridLines="0" view="pageBreakPreview" topLeftCell="A82" zoomScaleNormal="40" zoomScaleSheetLayoutView="100" workbookViewId="0">
      <selection activeCell="F117" sqref="F117"/>
    </sheetView>
  </sheetViews>
  <sheetFormatPr defaultRowHeight="14.4"/>
  <cols>
    <col min="1" max="1" width="59.21875" style="44" customWidth="1"/>
    <col min="2" max="3" width="15.77734375" style="44" customWidth="1"/>
    <col min="4" max="4" width="15.5546875" style="44" bestFit="1" customWidth="1"/>
    <col min="5" max="5" width="13.6640625" style="44" customWidth="1"/>
    <col min="6" max="16384" width="8.88671875" style="44"/>
  </cols>
  <sheetData>
    <row r="1" spans="1:3" s="86" customFormat="1" ht="34.200000000000003" customHeight="1">
      <c r="A1" s="64" t="s">
        <v>118</v>
      </c>
      <c r="B1" s="64"/>
      <c r="C1" s="64"/>
    </row>
    <row r="2" spans="1:3" ht="14.4" customHeight="1">
      <c r="A2" s="87"/>
      <c r="B2" s="9" t="s">
        <v>63</v>
      </c>
      <c r="C2" s="9"/>
    </row>
    <row r="3" spans="1:3" ht="36" customHeight="1">
      <c r="A3" s="87"/>
      <c r="B3" s="45" t="s">
        <v>64</v>
      </c>
      <c r="C3" s="45" t="s">
        <v>65</v>
      </c>
    </row>
    <row r="4" spans="1:3" ht="15" customHeight="1">
      <c r="A4" s="88" t="s">
        <v>119</v>
      </c>
      <c r="B4" s="89"/>
      <c r="C4" s="89"/>
    </row>
    <row r="5" spans="1:3" ht="14.4" customHeight="1">
      <c r="A5" s="90" t="s">
        <v>120</v>
      </c>
      <c r="B5" s="51">
        <f>'[1]S RZiS'!C34</f>
        <v>647000</v>
      </c>
      <c r="C5" s="51">
        <f>'[1]S RZiS'!D66</f>
        <v>482000</v>
      </c>
    </row>
    <row r="6" spans="1:3" ht="14.4" customHeight="1">
      <c r="A6" s="90" t="s">
        <v>121</v>
      </c>
      <c r="B6" s="91">
        <f>'[1]S RZiS'!C26</f>
        <v>868000</v>
      </c>
      <c r="C6" s="91">
        <f>'[1]S RZiS'!D26</f>
        <v>602000</v>
      </c>
    </row>
    <row r="7" spans="1:3" ht="14.4" customHeight="1">
      <c r="A7" s="90" t="s">
        <v>122</v>
      </c>
      <c r="B7" s="33">
        <v>0</v>
      </c>
      <c r="C7" s="33">
        <v>0</v>
      </c>
    </row>
    <row r="8" spans="1:3" ht="14.4" customHeight="1">
      <c r="A8" s="90" t="s">
        <v>123</v>
      </c>
      <c r="B8" s="33">
        <v>0</v>
      </c>
      <c r="C8" s="33">
        <v>0</v>
      </c>
    </row>
    <row r="9" spans="1:3" ht="14.4" customHeight="1">
      <c r="A9" s="90" t="s">
        <v>124</v>
      </c>
      <c r="B9" s="33">
        <v>48000</v>
      </c>
      <c r="C9" s="33">
        <v>34000</v>
      </c>
    </row>
    <row r="10" spans="1:3" ht="14.4" customHeight="1">
      <c r="A10" s="90" t="s">
        <v>125</v>
      </c>
      <c r="B10" s="33">
        <v>0</v>
      </c>
      <c r="C10" s="33">
        <v>0</v>
      </c>
    </row>
    <row r="11" spans="1:3" ht="14.4" customHeight="1">
      <c r="A11" s="90" t="s">
        <v>126</v>
      </c>
      <c r="B11" s="33">
        <v>-73000</v>
      </c>
      <c r="C11" s="33">
        <v>5000</v>
      </c>
    </row>
    <row r="12" spans="1:3" ht="14.4" customHeight="1">
      <c r="A12" s="92" t="s">
        <v>127</v>
      </c>
      <c r="B12" s="33">
        <v>0</v>
      </c>
      <c r="C12" s="33">
        <v>0</v>
      </c>
    </row>
    <row r="13" spans="1:3" ht="23.4" customHeight="1">
      <c r="A13" s="90" t="s">
        <v>128</v>
      </c>
      <c r="B13" s="33">
        <v>0</v>
      </c>
      <c r="C13" s="33">
        <v>0</v>
      </c>
    </row>
    <row r="14" spans="1:3" ht="13.2" customHeight="1">
      <c r="A14" s="90" t="s">
        <v>129</v>
      </c>
      <c r="B14" s="33">
        <v>0</v>
      </c>
      <c r="C14" s="33">
        <v>0</v>
      </c>
    </row>
    <row r="15" spans="1:3" ht="13.2" customHeight="1">
      <c r="A15" s="90" t="s">
        <v>130</v>
      </c>
      <c r="B15" s="33">
        <v>0</v>
      </c>
      <c r="C15" s="33">
        <v>0</v>
      </c>
    </row>
    <row r="16" spans="1:3" ht="13.2" customHeight="1">
      <c r="A16" s="90" t="s">
        <v>131</v>
      </c>
      <c r="B16" s="33">
        <v>0</v>
      </c>
      <c r="C16" s="33">
        <v>0</v>
      </c>
    </row>
    <row r="17" spans="1:3" ht="13.2" customHeight="1">
      <c r="A17" s="90" t="s">
        <v>132</v>
      </c>
      <c r="B17" s="33">
        <v>0</v>
      </c>
      <c r="C17" s="33">
        <v>0</v>
      </c>
    </row>
    <row r="18" spans="1:3" ht="21" hidden="1" customHeight="1">
      <c r="A18" s="90" t="s">
        <v>133</v>
      </c>
      <c r="B18" s="33">
        <v>0</v>
      </c>
      <c r="C18" s="33"/>
    </row>
    <row r="19" spans="1:3" ht="15" hidden="1" customHeight="1">
      <c r="A19" s="90" t="s">
        <v>129</v>
      </c>
      <c r="B19" s="33">
        <v>0</v>
      </c>
      <c r="C19" s="33"/>
    </row>
    <row r="20" spans="1:3" ht="21" hidden="1" customHeight="1">
      <c r="A20" s="90" t="s">
        <v>134</v>
      </c>
      <c r="B20" s="33">
        <v>0</v>
      </c>
      <c r="C20" s="33"/>
    </row>
    <row r="21" spans="1:3" ht="15" hidden="1" customHeight="1">
      <c r="A21" s="90" t="s">
        <v>135</v>
      </c>
      <c r="B21" s="33">
        <v>0</v>
      </c>
      <c r="C21" s="33"/>
    </row>
    <row r="22" spans="1:3" ht="15" hidden="1" customHeight="1">
      <c r="A22" s="90" t="s">
        <v>136</v>
      </c>
      <c r="B22" s="33">
        <v>0</v>
      </c>
      <c r="C22" s="33"/>
    </row>
    <row r="23" spans="1:3" ht="15" hidden="1" customHeight="1">
      <c r="A23" s="90" t="s">
        <v>137</v>
      </c>
      <c r="B23" s="33">
        <v>0</v>
      </c>
      <c r="C23" s="33"/>
    </row>
    <row r="24" spans="1:3" ht="14.4" customHeight="1">
      <c r="A24" s="90" t="s">
        <v>138</v>
      </c>
      <c r="B24" s="33">
        <v>0</v>
      </c>
      <c r="C24" s="33">
        <v>0</v>
      </c>
    </row>
    <row r="25" spans="1:3" ht="14.4" customHeight="1">
      <c r="A25" s="90" t="s">
        <v>139</v>
      </c>
      <c r="B25" s="33">
        <v>0</v>
      </c>
      <c r="C25" s="33">
        <v>0</v>
      </c>
    </row>
    <row r="26" spans="1:3" ht="14.4" customHeight="1">
      <c r="A26" s="90" t="s">
        <v>140</v>
      </c>
      <c r="B26" s="33">
        <v>0</v>
      </c>
      <c r="C26" s="33">
        <v>0</v>
      </c>
    </row>
    <row r="27" spans="1:3" ht="14.4" customHeight="1">
      <c r="A27" s="90" t="s">
        <v>141</v>
      </c>
      <c r="B27" s="33">
        <v>-104000</v>
      </c>
      <c r="C27" s="33">
        <v>0</v>
      </c>
    </row>
    <row r="28" spans="1:3" ht="14.4" customHeight="1">
      <c r="A28" s="90" t="s">
        <v>142</v>
      </c>
      <c r="B28" s="33">
        <v>2056000</v>
      </c>
      <c r="C28" s="33">
        <v>2126000</v>
      </c>
    </row>
    <row r="29" spans="1:3" ht="14.4" customHeight="1">
      <c r="A29" s="90" t="s">
        <v>143</v>
      </c>
      <c r="B29" s="33">
        <v>0</v>
      </c>
      <c r="C29" s="33">
        <v>0</v>
      </c>
    </row>
    <row r="30" spans="1:3" ht="14.4" customHeight="1">
      <c r="A30" s="92" t="s">
        <v>144</v>
      </c>
      <c r="B30" s="33">
        <v>-400000</v>
      </c>
      <c r="C30" s="33">
        <v>182000</v>
      </c>
    </row>
    <row r="31" spans="1:3" ht="15" hidden="1" customHeight="1">
      <c r="A31" s="90" t="s">
        <v>145</v>
      </c>
      <c r="B31" s="33"/>
      <c r="C31" s="33"/>
    </row>
    <row r="32" spans="1:3" ht="15" hidden="1" customHeight="1">
      <c r="A32" s="90" t="s">
        <v>146</v>
      </c>
      <c r="B32" s="33"/>
      <c r="C32" s="33"/>
    </row>
    <row r="33" spans="1:3" ht="15" hidden="1" customHeight="1">
      <c r="A33" s="90" t="s">
        <v>147</v>
      </c>
      <c r="B33" s="33"/>
      <c r="C33" s="33"/>
    </row>
    <row r="34" spans="1:3" ht="15" customHeight="1">
      <c r="A34" s="90" t="s">
        <v>148</v>
      </c>
      <c r="B34" s="76">
        <v>93000</v>
      </c>
      <c r="C34" s="76">
        <v>0</v>
      </c>
    </row>
    <row r="35" spans="1:3">
      <c r="A35" s="93"/>
      <c r="B35" s="32">
        <f t="shared" ref="B35:C35" si="0">SUM(B5:B34)</f>
        <v>3135000</v>
      </c>
      <c r="C35" s="51">
        <f t="shared" si="0"/>
        <v>3431000</v>
      </c>
    </row>
    <row r="36" spans="1:3" ht="15.6" customHeight="1">
      <c r="A36" s="90" t="s">
        <v>149</v>
      </c>
      <c r="B36" s="33"/>
      <c r="C36" s="33"/>
    </row>
    <row r="37" spans="1:3" ht="24.6" customHeight="1">
      <c r="A37" s="90" t="s">
        <v>150</v>
      </c>
      <c r="B37" s="33">
        <v>18563000</v>
      </c>
      <c r="C37" s="33">
        <v>22258000</v>
      </c>
    </row>
    <row r="38" spans="1:3" ht="13.8" customHeight="1">
      <c r="A38" s="90" t="s">
        <v>151</v>
      </c>
      <c r="B38" s="33">
        <v>1861000</v>
      </c>
      <c r="C38" s="33">
        <v>-3668000</v>
      </c>
    </row>
    <row r="39" spans="1:3" ht="13.8" customHeight="1">
      <c r="A39" s="90" t="s">
        <v>152</v>
      </c>
      <c r="B39" s="33">
        <v>-1125000</v>
      </c>
      <c r="C39" s="33">
        <v>-705000</v>
      </c>
    </row>
    <row r="40" spans="1:3" ht="13.8" customHeight="1">
      <c r="A40" s="90" t="s">
        <v>153</v>
      </c>
      <c r="B40" s="33">
        <v>51000</v>
      </c>
      <c r="C40" s="33">
        <v>178000</v>
      </c>
    </row>
    <row r="41" spans="1:3" ht="17.399999999999999" customHeight="1">
      <c r="A41" s="92" t="s">
        <v>154</v>
      </c>
      <c r="B41" s="33">
        <v>-6953000</v>
      </c>
      <c r="C41" s="33">
        <v>-12634000</v>
      </c>
    </row>
    <row r="42" spans="1:3" ht="13.8" customHeight="1">
      <c r="A42" s="92" t="s">
        <v>155</v>
      </c>
      <c r="B42" s="33">
        <v>-1190000</v>
      </c>
      <c r="C42" s="33">
        <v>-139000</v>
      </c>
    </row>
    <row r="43" spans="1:3" ht="13.8" customHeight="1">
      <c r="A43" s="92" t="s">
        <v>156</v>
      </c>
      <c r="B43" s="33">
        <v>10000</v>
      </c>
      <c r="C43" s="33">
        <v>-64000</v>
      </c>
    </row>
    <row r="44" spans="1:3" ht="13.8" customHeight="1">
      <c r="A44" s="90" t="s">
        <v>157</v>
      </c>
      <c r="B44" s="33">
        <v>-769000</v>
      </c>
      <c r="C44" s="33">
        <v>-856000</v>
      </c>
    </row>
    <row r="45" spans="1:3" ht="13.8" customHeight="1">
      <c r="A45" s="90" t="s">
        <v>158</v>
      </c>
      <c r="B45" s="33">
        <v>350000</v>
      </c>
      <c r="C45" s="33">
        <v>-449000</v>
      </c>
    </row>
    <row r="46" spans="1:3" ht="15" customHeight="1">
      <c r="A46" s="94" t="s">
        <v>159</v>
      </c>
      <c r="B46" s="32">
        <f t="shared" ref="B46:C46" si="1">SUM(B35:B45)</f>
        <v>13933000</v>
      </c>
      <c r="C46" s="51">
        <f t="shared" si="1"/>
        <v>7352000</v>
      </c>
    </row>
    <row r="47" spans="1:3" ht="15" customHeight="1">
      <c r="A47" s="90" t="s">
        <v>160</v>
      </c>
      <c r="B47" s="33">
        <v>352000</v>
      </c>
      <c r="C47" s="33">
        <v>-216000</v>
      </c>
    </row>
    <row r="48" spans="1:3" ht="15" customHeight="1">
      <c r="A48" s="90" t="s">
        <v>161</v>
      </c>
      <c r="B48" s="33">
        <v>-1128000</v>
      </c>
      <c r="C48" s="33">
        <v>-1046000</v>
      </c>
    </row>
    <row r="49" spans="1:3" ht="19.8" customHeight="1">
      <c r="A49" s="95" t="s">
        <v>162</v>
      </c>
      <c r="B49" s="96">
        <f>B46+B47+B48</f>
        <v>13157000</v>
      </c>
      <c r="C49" s="56">
        <f>C46+C47+C48</f>
        <v>6090000</v>
      </c>
    </row>
    <row r="50" spans="1:3" s="97" customFormat="1" ht="35.4" customHeight="1">
      <c r="A50" s="64" t="s">
        <v>163</v>
      </c>
      <c r="B50" s="64"/>
      <c r="C50" s="64"/>
    </row>
    <row r="51" spans="1:3" ht="9.6" customHeight="1">
      <c r="A51" s="95"/>
      <c r="B51" s="56"/>
      <c r="C51" s="56"/>
    </row>
    <row r="52" spans="1:3" ht="15" customHeight="1">
      <c r="A52" s="98"/>
      <c r="B52" s="99" t="s">
        <v>63</v>
      </c>
      <c r="C52" s="99"/>
    </row>
    <row r="53" spans="1:3" ht="35.25" customHeight="1">
      <c r="A53" s="98"/>
      <c r="B53" s="45" t="s">
        <v>64</v>
      </c>
      <c r="C53" s="45" t="s">
        <v>65</v>
      </c>
    </row>
    <row r="54" spans="1:3" ht="15" customHeight="1">
      <c r="A54" s="88" t="s">
        <v>164</v>
      </c>
      <c r="B54" s="100"/>
      <c r="C54" s="100"/>
    </row>
    <row r="55" spans="1:3" ht="15" hidden="1" customHeight="1">
      <c r="A55" s="101" t="s">
        <v>165</v>
      </c>
      <c r="B55" s="55"/>
      <c r="C55" s="55"/>
    </row>
    <row r="56" spans="1:3" ht="15" hidden="1" customHeight="1">
      <c r="A56" s="101" t="s">
        <v>166</v>
      </c>
      <c r="B56" s="55"/>
      <c r="C56" s="55"/>
    </row>
    <row r="57" spans="1:3" ht="15" customHeight="1">
      <c r="A57" s="90" t="s">
        <v>165</v>
      </c>
      <c r="B57" s="33">
        <v>0</v>
      </c>
      <c r="C57" s="33">
        <v>0</v>
      </c>
    </row>
    <row r="58" spans="1:3" ht="15" customHeight="1">
      <c r="A58" s="90" t="s">
        <v>167</v>
      </c>
      <c r="B58" s="33">
        <v>0</v>
      </c>
      <c r="C58" s="33">
        <v>0</v>
      </c>
    </row>
    <row r="59" spans="1:3" ht="15" hidden="1" customHeight="1">
      <c r="A59" s="90" t="s">
        <v>168</v>
      </c>
      <c r="B59" s="33">
        <v>0</v>
      </c>
      <c r="C59" s="33"/>
    </row>
    <row r="60" spans="1:3" ht="15" hidden="1" customHeight="1">
      <c r="A60" s="90" t="s">
        <v>169</v>
      </c>
      <c r="B60" s="33">
        <v>0</v>
      </c>
      <c r="C60" s="33"/>
    </row>
    <row r="61" spans="1:3" ht="15" hidden="1" customHeight="1">
      <c r="A61" s="90" t="s">
        <v>170</v>
      </c>
      <c r="B61" s="33">
        <v>0</v>
      </c>
      <c r="C61" s="33"/>
    </row>
    <row r="62" spans="1:3" ht="15" customHeight="1">
      <c r="A62" s="90" t="s">
        <v>171</v>
      </c>
      <c r="B62" s="33">
        <v>0</v>
      </c>
      <c r="C62" s="33">
        <v>0</v>
      </c>
    </row>
    <row r="63" spans="1:3" ht="15" customHeight="1">
      <c r="A63" s="90" t="s">
        <v>172</v>
      </c>
      <c r="B63" s="33">
        <v>0</v>
      </c>
      <c r="C63" s="33">
        <v>107000</v>
      </c>
    </row>
    <row r="64" spans="1:3" ht="15" customHeight="1">
      <c r="A64" s="90" t="s">
        <v>173</v>
      </c>
      <c r="B64" s="33">
        <v>-114000</v>
      </c>
      <c r="C64" s="33">
        <v>-546000</v>
      </c>
    </row>
    <row r="65" spans="1:3" ht="15" customHeight="1">
      <c r="A65" s="90" t="s">
        <v>174</v>
      </c>
      <c r="B65" s="33">
        <v>0</v>
      </c>
      <c r="C65" s="33">
        <v>0</v>
      </c>
    </row>
    <row r="66" spans="1:3" ht="15" customHeight="1">
      <c r="A66" s="90" t="s">
        <v>175</v>
      </c>
      <c r="B66" s="33">
        <v>-303000</v>
      </c>
      <c r="C66" s="33">
        <v>-393000</v>
      </c>
    </row>
    <row r="67" spans="1:3" ht="15" customHeight="1">
      <c r="A67" s="90" t="s">
        <v>176</v>
      </c>
      <c r="B67" s="33">
        <v>157000</v>
      </c>
      <c r="C67" s="33">
        <v>0</v>
      </c>
    </row>
    <row r="68" spans="1:3" ht="15" hidden="1" customHeight="1">
      <c r="A68" s="90" t="s">
        <v>177</v>
      </c>
      <c r="B68" s="33"/>
      <c r="C68" s="33"/>
    </row>
    <row r="69" spans="1:3" ht="15" hidden="1" customHeight="1">
      <c r="A69" s="90" t="s">
        <v>178</v>
      </c>
      <c r="B69" s="33"/>
      <c r="C69" s="33"/>
    </row>
    <row r="70" spans="1:3" ht="15" customHeight="1">
      <c r="A70" s="90" t="s">
        <v>179</v>
      </c>
      <c r="B70" s="33">
        <v>0</v>
      </c>
      <c r="C70" s="33">
        <v>0</v>
      </c>
    </row>
    <row r="71" spans="1:3" ht="15" customHeight="1">
      <c r="A71" s="90" t="s">
        <v>180</v>
      </c>
      <c r="B71" s="33">
        <v>0</v>
      </c>
      <c r="C71" s="33">
        <v>0</v>
      </c>
    </row>
    <row r="72" spans="1:3" ht="15" hidden="1" customHeight="1">
      <c r="A72" s="90" t="s">
        <v>181</v>
      </c>
      <c r="B72" s="33">
        <v>0</v>
      </c>
      <c r="C72" s="33"/>
    </row>
    <row r="73" spans="1:3" ht="15" hidden="1" customHeight="1">
      <c r="A73" s="90" t="s">
        <v>182</v>
      </c>
      <c r="B73" s="33">
        <v>0</v>
      </c>
      <c r="C73" s="33"/>
    </row>
    <row r="74" spans="1:3" ht="15" hidden="1" customHeight="1">
      <c r="A74" s="90" t="s">
        <v>183</v>
      </c>
      <c r="B74" s="33">
        <v>0</v>
      </c>
      <c r="C74" s="33"/>
    </row>
    <row r="75" spans="1:3" ht="14.4" customHeight="1">
      <c r="A75" s="90" t="s">
        <v>184</v>
      </c>
      <c r="B75" s="33">
        <v>0</v>
      </c>
      <c r="C75" s="33">
        <v>0</v>
      </c>
    </row>
    <row r="76" spans="1:3" ht="14.4" customHeight="1">
      <c r="A76" s="90" t="s">
        <v>185</v>
      </c>
      <c r="B76" s="33">
        <v>0</v>
      </c>
      <c r="C76" s="33">
        <v>0</v>
      </c>
    </row>
    <row r="77" spans="1:3" ht="30.6" customHeight="1">
      <c r="A77" s="95" t="s">
        <v>186</v>
      </c>
      <c r="B77" s="56">
        <f t="shared" ref="B77:C77" si="2">SUM(B55:B76)</f>
        <v>-260000</v>
      </c>
      <c r="C77" s="56">
        <f t="shared" si="2"/>
        <v>-832000</v>
      </c>
    </row>
    <row r="78" spans="1:3" ht="47.25" hidden="1" customHeight="1">
      <c r="A78" s="102" t="s">
        <v>187</v>
      </c>
      <c r="B78" s="102"/>
      <c r="C78" s="102"/>
    </row>
    <row r="79" spans="1:3" ht="14.4" customHeight="1">
      <c r="A79" s="103" t="s">
        <v>188</v>
      </c>
      <c r="B79" s="104"/>
      <c r="C79" s="100"/>
    </row>
    <row r="80" spans="1:3" ht="14.4" customHeight="1">
      <c r="A80" s="90" t="s">
        <v>189</v>
      </c>
      <c r="B80" s="33">
        <v>0</v>
      </c>
      <c r="C80" s="33">
        <v>0</v>
      </c>
    </row>
    <row r="81" spans="1:3" ht="14.4" customHeight="1">
      <c r="A81" s="90" t="s">
        <v>190</v>
      </c>
      <c r="B81" s="33">
        <v>0</v>
      </c>
      <c r="C81" s="33">
        <v>0</v>
      </c>
    </row>
    <row r="82" spans="1:3" ht="14.4" customHeight="1">
      <c r="A82" s="90" t="s">
        <v>191</v>
      </c>
      <c r="B82" s="33">
        <v>0</v>
      </c>
      <c r="C82" s="33">
        <v>0</v>
      </c>
    </row>
    <row r="83" spans="1:3" ht="15" hidden="1" customHeight="1">
      <c r="A83" s="90" t="s">
        <v>192</v>
      </c>
      <c r="B83" s="33">
        <v>0</v>
      </c>
      <c r="C83" s="33"/>
    </row>
    <row r="84" spans="1:3" ht="15" hidden="1" customHeight="1">
      <c r="A84" s="90" t="s">
        <v>193</v>
      </c>
      <c r="B84" s="33">
        <v>0</v>
      </c>
      <c r="C84" s="33"/>
    </row>
    <row r="85" spans="1:3" ht="15" hidden="1" customHeight="1">
      <c r="A85" s="90" t="s">
        <v>194</v>
      </c>
      <c r="B85" s="33">
        <v>0</v>
      </c>
      <c r="C85" s="33"/>
    </row>
    <row r="86" spans="1:3" ht="15" hidden="1" customHeight="1">
      <c r="A86" s="90" t="s">
        <v>195</v>
      </c>
      <c r="B86" s="33">
        <v>0</v>
      </c>
      <c r="C86" s="33"/>
    </row>
    <row r="87" spans="1:3" ht="13.2" customHeight="1">
      <c r="A87" s="90" t="s">
        <v>196</v>
      </c>
      <c r="B87" s="33">
        <v>0</v>
      </c>
      <c r="C87" s="33">
        <v>0</v>
      </c>
    </row>
    <row r="88" spans="1:3" ht="13.2" customHeight="1">
      <c r="A88" s="90" t="s">
        <v>197</v>
      </c>
      <c r="B88" s="33">
        <v>-5803000</v>
      </c>
      <c r="C88" s="33">
        <v>-750000</v>
      </c>
    </row>
    <row r="89" spans="1:3" ht="13.2" customHeight="1">
      <c r="A89" s="90" t="s">
        <v>198</v>
      </c>
      <c r="B89" s="33">
        <v>-42000</v>
      </c>
      <c r="C89" s="33">
        <v>-66000</v>
      </c>
    </row>
    <row r="90" spans="1:3" ht="13.2" customHeight="1">
      <c r="A90" s="90" t="s">
        <v>199</v>
      </c>
      <c r="B90" s="33">
        <v>0</v>
      </c>
      <c r="C90" s="33">
        <v>-11000</v>
      </c>
    </row>
    <row r="91" spans="1:3" ht="15" hidden="1" customHeight="1">
      <c r="A91" s="90" t="s">
        <v>200</v>
      </c>
      <c r="B91" s="33">
        <v>0</v>
      </c>
      <c r="C91" s="33"/>
    </row>
    <row r="92" spans="1:3" ht="15" hidden="1" customHeight="1">
      <c r="A92" s="90" t="s">
        <v>196</v>
      </c>
      <c r="B92" s="33">
        <v>0</v>
      </c>
      <c r="C92" s="33"/>
    </row>
    <row r="93" spans="1:3" ht="15" hidden="1" customHeight="1">
      <c r="A93" s="90" t="s">
        <v>201</v>
      </c>
      <c r="B93" s="33">
        <v>0</v>
      </c>
      <c r="C93" s="33"/>
    </row>
    <row r="94" spans="1:3" ht="15" hidden="1" customHeight="1">
      <c r="A94" s="90" t="s">
        <v>202</v>
      </c>
      <c r="B94" s="33">
        <v>0</v>
      </c>
      <c r="C94" s="33"/>
    </row>
    <row r="95" spans="1:3" ht="15" hidden="1" customHeight="1">
      <c r="A95" s="90" t="s">
        <v>203</v>
      </c>
      <c r="B95" s="33">
        <v>0</v>
      </c>
      <c r="C95" s="33"/>
    </row>
    <row r="96" spans="1:3" ht="15" hidden="1" customHeight="1">
      <c r="A96" s="90" t="s">
        <v>196</v>
      </c>
      <c r="B96" s="33">
        <v>0</v>
      </c>
      <c r="C96" s="33"/>
    </row>
    <row r="97" spans="1:5" ht="12" customHeight="1">
      <c r="A97" s="90" t="s">
        <v>204</v>
      </c>
      <c r="B97" s="33">
        <v>0</v>
      </c>
      <c r="C97" s="33">
        <v>0</v>
      </c>
    </row>
    <row r="98" spans="1:5" ht="12" customHeight="1">
      <c r="A98" s="90" t="s">
        <v>205</v>
      </c>
      <c r="B98" s="33">
        <v>-2000</v>
      </c>
      <c r="C98" s="33">
        <v>0</v>
      </c>
    </row>
    <row r="99" spans="1:5" ht="12" customHeight="1">
      <c r="A99" s="90" t="s">
        <v>206</v>
      </c>
      <c r="B99" s="33">
        <v>0</v>
      </c>
      <c r="C99" s="33">
        <v>0</v>
      </c>
    </row>
    <row r="100" spans="1:5" ht="12" customHeight="1">
      <c r="A100" s="90" t="s">
        <v>207</v>
      </c>
      <c r="B100" s="33">
        <v>0</v>
      </c>
      <c r="C100" s="33">
        <v>0</v>
      </c>
    </row>
    <row r="101" spans="1:5" ht="22.95" customHeight="1">
      <c r="A101" s="90" t="s">
        <v>208</v>
      </c>
      <c r="B101" s="33">
        <v>0</v>
      </c>
      <c r="C101" s="33">
        <v>0</v>
      </c>
    </row>
    <row r="102" spans="1:5" ht="13.2" customHeight="1">
      <c r="A102" s="90" t="s">
        <v>204</v>
      </c>
      <c r="B102" s="33">
        <v>0</v>
      </c>
      <c r="C102" s="33">
        <v>0</v>
      </c>
    </row>
    <row r="103" spans="1:5" ht="13.2" customHeight="1">
      <c r="A103" s="90" t="s">
        <v>209</v>
      </c>
      <c r="B103" s="33">
        <v>0</v>
      </c>
      <c r="C103" s="33">
        <v>0</v>
      </c>
    </row>
    <row r="104" spans="1:5" ht="13.2" customHeight="1">
      <c r="A104" s="90" t="s">
        <v>210</v>
      </c>
      <c r="B104" s="33">
        <v>-1148000</v>
      </c>
      <c r="C104" s="33">
        <v>-1161000</v>
      </c>
    </row>
    <row r="105" spans="1:5" ht="21.6" customHeight="1">
      <c r="A105" s="93" t="s">
        <v>211</v>
      </c>
      <c r="B105" s="56">
        <f t="shared" ref="B105:C105" si="3">SUM(B80:B104)</f>
        <v>-6995000</v>
      </c>
      <c r="C105" s="56">
        <f t="shared" si="3"/>
        <v>-1988000</v>
      </c>
    </row>
    <row r="106" spans="1:5" ht="14.4" customHeight="1">
      <c r="A106" s="90" t="s">
        <v>212</v>
      </c>
      <c r="B106" s="33">
        <v>5902000</v>
      </c>
      <c r="C106" s="33">
        <v>3271000</v>
      </c>
    </row>
    <row r="107" spans="1:5" ht="14.4" customHeight="1">
      <c r="A107" s="90" t="s">
        <v>213</v>
      </c>
      <c r="B107" s="33">
        <v>6170000</v>
      </c>
      <c r="C107" s="33">
        <v>5523000</v>
      </c>
    </row>
    <row r="108" spans="1:5" ht="14.4" customHeight="1">
      <c r="A108" s="90" t="s">
        <v>214</v>
      </c>
      <c r="B108" s="33">
        <v>0</v>
      </c>
      <c r="C108" s="33">
        <v>0</v>
      </c>
    </row>
    <row r="109" spans="1:5" ht="14.4" customHeight="1">
      <c r="A109" s="90" t="s">
        <v>215</v>
      </c>
      <c r="B109" s="33">
        <v>0</v>
      </c>
      <c r="C109" s="33">
        <v>0</v>
      </c>
    </row>
    <row r="110" spans="1:5" ht="14.4" customHeight="1">
      <c r="A110" s="90" t="s">
        <v>216</v>
      </c>
      <c r="B110" s="33">
        <v>0</v>
      </c>
      <c r="C110" s="33">
        <v>0</v>
      </c>
    </row>
    <row r="111" spans="1:5" ht="30" customHeight="1">
      <c r="A111" s="22" t="s">
        <v>217</v>
      </c>
      <c r="B111" s="61">
        <f t="shared" ref="B111:C111" si="4">B106+B107</f>
        <v>12072000</v>
      </c>
      <c r="C111" s="61">
        <f t="shared" si="4"/>
        <v>8794000</v>
      </c>
      <c r="D111" s="105"/>
      <c r="E111" s="105"/>
    </row>
  </sheetData>
  <mergeCells count="7">
    <mergeCell ref="A78:C78"/>
    <mergeCell ref="A1:C1"/>
    <mergeCell ref="A2:A3"/>
    <mergeCell ref="B2:C2"/>
    <mergeCell ref="A50:C50"/>
    <mergeCell ref="A52:A53"/>
    <mergeCell ref="B52:C52"/>
  </mergeCells>
  <pageMargins left="0.70866141732283472" right="0.70866141732283472" top="0.74803149606299213" bottom="0.74803149606299213" header="0.31496062992125984" footer="0.31496062992125984"/>
  <pageSetup paperSize="9" scale="96" firstPageNumber="9" fitToHeight="0" orientation="portrait" r:id="rId1"/>
  <headerFooter>
    <oddHeader>&amp;L&amp;8&amp;KE73E2AŚródroczne skonsolidowane sprawozdanie finansowe Grupy Ailleron SA za okres od 1 stycznia 2020 r. do 31 marca 2020 r.</oddHeader>
    <oddFooter>&amp;C&amp;P</oddFooter>
  </headerFooter>
  <rowBreaks count="1" manualBreakCount="1">
    <brk id="49" max="2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C9CDF1-A648-4FE4-8A57-9EE7F07E6A0A}">
  <sheetPr>
    <tabColor rgb="FF92D050"/>
    <pageSetUpPr fitToPage="1"/>
  </sheetPr>
  <dimension ref="A1:N73"/>
  <sheetViews>
    <sheetView view="pageBreakPreview" topLeftCell="A67" zoomScale="120" zoomScaleNormal="120" zoomScaleSheetLayoutView="120" workbookViewId="0">
      <selection activeCell="A74" sqref="A74:XFD86"/>
    </sheetView>
  </sheetViews>
  <sheetFormatPr defaultColWidth="9.109375" defaultRowHeight="13.8"/>
  <cols>
    <col min="1" max="1" width="43.5546875" style="10" bestFit="1" customWidth="1"/>
    <col min="2" max="4" width="8.33203125" style="10" customWidth="1"/>
    <col min="5" max="5" width="9.44140625" style="10" customWidth="1"/>
    <col min="6" max="6" width="8.33203125" style="10" customWidth="1"/>
    <col min="7" max="7" width="11.44140625" style="10" customWidth="1"/>
    <col min="8" max="11" width="8.33203125" style="10" customWidth="1"/>
    <col min="12" max="12" width="9.5546875" style="10" customWidth="1"/>
    <col min="13" max="13" width="1.33203125" style="10" hidden="1" customWidth="1"/>
    <col min="14" max="14" width="10.44140625" style="10" customWidth="1"/>
    <col min="15" max="16384" width="9.109375" style="10"/>
  </cols>
  <sheetData>
    <row r="1" spans="1:14" s="108" customFormat="1" ht="21.6" customHeight="1">
      <c r="A1" s="106" t="s">
        <v>218</v>
      </c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  <c r="N1" s="107"/>
    </row>
    <row r="2" spans="1:14" ht="13.5" customHeight="1">
      <c r="A2" s="109"/>
      <c r="B2" s="110" t="s">
        <v>63</v>
      </c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110"/>
      <c r="N2" s="110"/>
    </row>
    <row r="3" spans="1:14" ht="75" customHeight="1">
      <c r="A3" s="111"/>
      <c r="B3" s="112" t="s">
        <v>219</v>
      </c>
      <c r="C3" s="113" t="s">
        <v>31</v>
      </c>
      <c r="D3" s="113" t="s">
        <v>220</v>
      </c>
      <c r="E3" s="113" t="s">
        <v>221</v>
      </c>
      <c r="F3" s="113" t="s">
        <v>222</v>
      </c>
      <c r="G3" s="114" t="s">
        <v>223</v>
      </c>
      <c r="H3" s="113" t="s">
        <v>224</v>
      </c>
      <c r="I3" s="113" t="s">
        <v>225</v>
      </c>
      <c r="J3" s="114" t="s">
        <v>226</v>
      </c>
      <c r="K3" s="113" t="s">
        <v>32</v>
      </c>
      <c r="L3" s="113" t="s">
        <v>227</v>
      </c>
      <c r="M3" s="113" t="s">
        <v>228</v>
      </c>
      <c r="N3" s="115" t="s">
        <v>229</v>
      </c>
    </row>
    <row r="4" spans="1:14" ht="12" customHeight="1">
      <c r="A4" s="116" t="s">
        <v>230</v>
      </c>
      <c r="B4" s="117">
        <v>3707</v>
      </c>
      <c r="C4" s="117">
        <v>38412</v>
      </c>
      <c r="D4" s="118" t="s">
        <v>231</v>
      </c>
      <c r="E4" s="118" t="s">
        <v>231</v>
      </c>
      <c r="F4" s="118" t="s">
        <v>232</v>
      </c>
      <c r="G4" s="118" t="s">
        <v>233</v>
      </c>
      <c r="H4" s="118" t="s">
        <v>233</v>
      </c>
      <c r="I4" s="118" t="s">
        <v>233</v>
      </c>
      <c r="J4" s="118" t="s">
        <v>231</v>
      </c>
      <c r="K4" s="117">
        <v>44612</v>
      </c>
      <c r="L4" s="117">
        <v>44612</v>
      </c>
      <c r="M4" s="118" t="s">
        <v>234</v>
      </c>
      <c r="N4" s="119">
        <f>B4+C4+K4</f>
        <v>86731</v>
      </c>
    </row>
    <row r="5" spans="1:14" ht="12" customHeight="1">
      <c r="A5" s="120" t="s">
        <v>235</v>
      </c>
      <c r="B5" s="118" t="s">
        <v>236</v>
      </c>
      <c r="C5" s="118" t="s">
        <v>237</v>
      </c>
      <c r="D5" s="118" t="s">
        <v>238</v>
      </c>
      <c r="E5" s="118" t="s">
        <v>238</v>
      </c>
      <c r="F5" s="118" t="s">
        <v>238</v>
      </c>
      <c r="G5" s="118" t="s">
        <v>238</v>
      </c>
      <c r="H5" s="118" t="s">
        <v>238</v>
      </c>
      <c r="I5" s="121" t="s">
        <v>236</v>
      </c>
      <c r="J5" s="118" t="s">
        <v>237</v>
      </c>
      <c r="K5" s="118" t="s">
        <v>239</v>
      </c>
      <c r="L5" s="118" t="s">
        <v>239</v>
      </c>
      <c r="M5" s="118" t="s">
        <v>239</v>
      </c>
      <c r="N5" s="119" t="s">
        <v>237</v>
      </c>
    </row>
    <row r="6" spans="1:14" ht="12" customHeight="1">
      <c r="A6" s="120" t="s">
        <v>240</v>
      </c>
      <c r="B6" s="117">
        <v>3707</v>
      </c>
      <c r="C6" s="117">
        <v>38412</v>
      </c>
      <c r="D6" s="118" t="s">
        <v>238</v>
      </c>
      <c r="E6" s="118" t="s">
        <v>238</v>
      </c>
      <c r="F6" s="118" t="s">
        <v>238</v>
      </c>
      <c r="G6" s="118" t="s">
        <v>238</v>
      </c>
      <c r="H6" s="118" t="s">
        <v>238</v>
      </c>
      <c r="I6" s="121" t="s">
        <v>236</v>
      </c>
      <c r="J6" s="118" t="s">
        <v>238</v>
      </c>
      <c r="K6" s="117">
        <v>44612</v>
      </c>
      <c r="L6" s="117">
        <v>44612</v>
      </c>
      <c r="M6" s="118" t="s">
        <v>234</v>
      </c>
      <c r="N6" s="119">
        <f>B6+C6+K6</f>
        <v>86731</v>
      </c>
    </row>
    <row r="7" spans="1:14" ht="12" customHeight="1">
      <c r="A7" s="120" t="s">
        <v>241</v>
      </c>
      <c r="B7" s="118" t="s">
        <v>239</v>
      </c>
      <c r="C7" s="118" t="s">
        <v>239</v>
      </c>
      <c r="D7" s="118" t="s">
        <v>239</v>
      </c>
      <c r="E7" s="118" t="s">
        <v>239</v>
      </c>
      <c r="F7" s="118" t="s">
        <v>239</v>
      </c>
      <c r="G7" s="118" t="s">
        <v>239</v>
      </c>
      <c r="H7" s="118" t="s">
        <v>239</v>
      </c>
      <c r="I7" s="121" t="s">
        <v>236</v>
      </c>
      <c r="J7" s="118" t="s">
        <v>239</v>
      </c>
      <c r="K7" s="117">
        <v>482</v>
      </c>
      <c r="L7" s="117">
        <v>482</v>
      </c>
      <c r="M7" s="118" t="s">
        <v>234</v>
      </c>
      <c r="N7" s="119">
        <f>K7</f>
        <v>482</v>
      </c>
    </row>
    <row r="8" spans="1:14" ht="12" customHeight="1">
      <c r="A8" s="120" t="s">
        <v>242</v>
      </c>
      <c r="B8" s="118" t="s">
        <v>237</v>
      </c>
      <c r="C8" s="118" t="s">
        <v>237</v>
      </c>
      <c r="D8" s="118" t="s">
        <v>237</v>
      </c>
      <c r="E8" s="118" t="s">
        <v>237</v>
      </c>
      <c r="F8" s="118" t="s">
        <v>237</v>
      </c>
      <c r="G8" s="118" t="s">
        <v>237</v>
      </c>
      <c r="H8" s="118" t="s">
        <v>237</v>
      </c>
      <c r="I8" s="121" t="s">
        <v>236</v>
      </c>
      <c r="J8" s="118" t="s">
        <v>237</v>
      </c>
      <c r="K8" s="118" t="s">
        <v>239</v>
      </c>
      <c r="L8" s="118" t="s">
        <v>239</v>
      </c>
      <c r="M8" s="118" t="s">
        <v>234</v>
      </c>
      <c r="N8" s="119" t="s">
        <v>237</v>
      </c>
    </row>
    <row r="9" spans="1:14" ht="12" customHeight="1">
      <c r="A9" s="122" t="s">
        <v>243</v>
      </c>
      <c r="B9" s="123" t="s">
        <v>239</v>
      </c>
      <c r="C9" s="123" t="s">
        <v>239</v>
      </c>
      <c r="D9" s="123" t="s">
        <v>239</v>
      </c>
      <c r="E9" s="123" t="s">
        <v>239</v>
      </c>
      <c r="F9" s="123" t="s">
        <v>239</v>
      </c>
      <c r="G9" s="123" t="s">
        <v>239</v>
      </c>
      <c r="H9" s="123" t="s">
        <v>239</v>
      </c>
      <c r="I9" s="124" t="s">
        <v>239</v>
      </c>
      <c r="J9" s="123" t="s">
        <v>239</v>
      </c>
      <c r="K9" s="125">
        <v>482</v>
      </c>
      <c r="L9" s="125">
        <v>482</v>
      </c>
      <c r="M9" s="123" t="s">
        <v>234</v>
      </c>
      <c r="N9" s="126">
        <f>K9</f>
        <v>482</v>
      </c>
    </row>
    <row r="10" spans="1:14" ht="14.1" customHeight="1">
      <c r="A10" s="120" t="s">
        <v>244</v>
      </c>
      <c r="B10" s="118" t="s">
        <v>239</v>
      </c>
      <c r="C10" s="118" t="s">
        <v>239</v>
      </c>
      <c r="D10" s="118" t="s">
        <v>239</v>
      </c>
      <c r="E10" s="118" t="s">
        <v>239</v>
      </c>
      <c r="F10" s="118" t="s">
        <v>239</v>
      </c>
      <c r="G10" s="118" t="s">
        <v>239</v>
      </c>
      <c r="H10" s="118" t="s">
        <v>239</v>
      </c>
      <c r="I10" s="118" t="s">
        <v>239</v>
      </c>
      <c r="J10" s="118" t="s">
        <v>245</v>
      </c>
      <c r="K10" s="118" t="s">
        <v>237</v>
      </c>
      <c r="L10" s="118" t="s">
        <v>237</v>
      </c>
      <c r="M10" s="118" t="s">
        <v>239</v>
      </c>
      <c r="N10" s="127" t="s">
        <v>237</v>
      </c>
    </row>
    <row r="11" spans="1:14" ht="14.1" customHeight="1">
      <c r="A11" s="120" t="s">
        <v>246</v>
      </c>
      <c r="B11" s="118" t="s">
        <v>239</v>
      </c>
      <c r="C11" s="118" t="s">
        <v>239</v>
      </c>
      <c r="D11" s="118" t="s">
        <v>239</v>
      </c>
      <c r="E11" s="118" t="s">
        <v>239</v>
      </c>
      <c r="F11" s="118" t="s">
        <v>239</v>
      </c>
      <c r="G11" s="118" t="s">
        <v>239</v>
      </c>
      <c r="H11" s="118" t="s">
        <v>239</v>
      </c>
      <c r="I11" s="118" t="s">
        <v>239</v>
      </c>
      <c r="J11" s="118" t="s">
        <v>245</v>
      </c>
      <c r="K11" s="118" t="s">
        <v>247</v>
      </c>
      <c r="L11" s="118" t="s">
        <v>247</v>
      </c>
      <c r="M11" s="118" t="s">
        <v>247</v>
      </c>
      <c r="N11" s="127" t="s">
        <v>247</v>
      </c>
    </row>
    <row r="12" spans="1:14" ht="14.1" customHeight="1">
      <c r="A12" s="120" t="s">
        <v>248</v>
      </c>
      <c r="B12" s="118" t="s">
        <v>239</v>
      </c>
      <c r="C12" s="118" t="s">
        <v>239</v>
      </c>
      <c r="D12" s="118" t="s">
        <v>239</v>
      </c>
      <c r="E12" s="118" t="s">
        <v>239</v>
      </c>
      <c r="F12" s="118" t="s">
        <v>239</v>
      </c>
      <c r="G12" s="118" t="s">
        <v>239</v>
      </c>
      <c r="H12" s="118" t="s">
        <v>239</v>
      </c>
      <c r="I12" s="118" t="s">
        <v>239</v>
      </c>
      <c r="J12" s="118" t="s">
        <v>239</v>
      </c>
      <c r="K12" s="128">
        <v>0</v>
      </c>
      <c r="L12" s="128">
        <v>0</v>
      </c>
      <c r="M12" s="128" t="s">
        <v>239</v>
      </c>
      <c r="N12" s="129">
        <f>K12</f>
        <v>0</v>
      </c>
    </row>
    <row r="13" spans="1:14" ht="14.1" customHeight="1">
      <c r="A13" s="130" t="s">
        <v>249</v>
      </c>
      <c r="B13" s="131">
        <v>3707</v>
      </c>
      <c r="C13" s="131">
        <v>38412</v>
      </c>
      <c r="D13" s="132" t="s">
        <v>232</v>
      </c>
      <c r="E13" s="132" t="s">
        <v>250</v>
      </c>
      <c r="F13" s="132" t="s">
        <v>251</v>
      </c>
      <c r="G13" s="132" t="s">
        <v>252</v>
      </c>
      <c r="H13" s="132" t="s">
        <v>252</v>
      </c>
      <c r="I13" s="132" t="s">
        <v>252</v>
      </c>
      <c r="J13" s="132" t="s">
        <v>253</v>
      </c>
      <c r="K13" s="131">
        <f>K6+K9</f>
        <v>45094</v>
      </c>
      <c r="L13" s="131">
        <f>L6+L9</f>
        <v>45094</v>
      </c>
      <c r="M13" s="132" t="s">
        <v>234</v>
      </c>
      <c r="N13" s="133">
        <f>N6+N9+N12</f>
        <v>87213</v>
      </c>
    </row>
    <row r="14" spans="1:14" ht="14.1" customHeight="1">
      <c r="A14" s="120" t="s">
        <v>241</v>
      </c>
      <c r="B14" s="118" t="s">
        <v>239</v>
      </c>
      <c r="C14" s="118" t="s">
        <v>239</v>
      </c>
      <c r="D14" s="118" t="s">
        <v>239</v>
      </c>
      <c r="E14" s="118" t="s">
        <v>239</v>
      </c>
      <c r="F14" s="118" t="s">
        <v>239</v>
      </c>
      <c r="G14" s="118" t="s">
        <v>239</v>
      </c>
      <c r="H14" s="118" t="s">
        <v>239</v>
      </c>
      <c r="I14" s="118" t="s">
        <v>239</v>
      </c>
      <c r="J14" s="118" t="s">
        <v>239</v>
      </c>
      <c r="K14" s="118" t="s">
        <v>254</v>
      </c>
      <c r="L14" s="118" t="s">
        <v>254</v>
      </c>
      <c r="M14" s="118" t="s">
        <v>239</v>
      </c>
      <c r="N14" s="127" t="s">
        <v>254</v>
      </c>
    </row>
    <row r="15" spans="1:14" ht="14.1" customHeight="1">
      <c r="A15" s="120" t="s">
        <v>242</v>
      </c>
      <c r="B15" s="118" t="s">
        <v>239</v>
      </c>
      <c r="C15" s="118" t="s">
        <v>239</v>
      </c>
      <c r="D15" s="118" t="s">
        <v>239</v>
      </c>
      <c r="E15" s="118" t="s">
        <v>239</v>
      </c>
      <c r="F15" s="118" t="s">
        <v>239</v>
      </c>
      <c r="G15" s="118" t="s">
        <v>239</v>
      </c>
      <c r="H15" s="118" t="s">
        <v>239</v>
      </c>
      <c r="I15" s="118" t="s">
        <v>239</v>
      </c>
      <c r="J15" s="118" t="s">
        <v>239</v>
      </c>
      <c r="K15" s="118" t="s">
        <v>239</v>
      </c>
      <c r="L15" s="118" t="s">
        <v>239</v>
      </c>
      <c r="M15" s="118" t="s">
        <v>239</v>
      </c>
      <c r="N15" s="127" t="s">
        <v>239</v>
      </c>
    </row>
    <row r="16" spans="1:14" ht="14.1" customHeight="1">
      <c r="A16" s="130" t="s">
        <v>243</v>
      </c>
      <c r="B16" s="132" t="s">
        <v>239</v>
      </c>
      <c r="C16" s="132" t="s">
        <v>239</v>
      </c>
      <c r="D16" s="132" t="s">
        <v>239</v>
      </c>
      <c r="E16" s="132" t="s">
        <v>239</v>
      </c>
      <c r="F16" s="132" t="s">
        <v>239</v>
      </c>
      <c r="G16" s="132" t="s">
        <v>239</v>
      </c>
      <c r="H16" s="132" t="s">
        <v>239</v>
      </c>
      <c r="I16" s="132" t="s">
        <v>239</v>
      </c>
      <c r="J16" s="132" t="s">
        <v>239</v>
      </c>
      <c r="K16" s="132" t="s">
        <v>239</v>
      </c>
      <c r="L16" s="132" t="s">
        <v>239</v>
      </c>
      <c r="M16" s="132" t="s">
        <v>239</v>
      </c>
      <c r="N16" s="134" t="s">
        <v>239</v>
      </c>
    </row>
    <row r="17" spans="1:14" ht="12.75" customHeight="1">
      <c r="A17" s="120" t="s">
        <v>242</v>
      </c>
      <c r="B17" s="118" t="s">
        <v>237</v>
      </c>
      <c r="C17" s="118" t="s">
        <v>237</v>
      </c>
      <c r="D17" s="118" t="s">
        <v>237</v>
      </c>
      <c r="E17" s="118" t="s">
        <v>237</v>
      </c>
      <c r="F17" s="118" t="s">
        <v>237</v>
      </c>
      <c r="G17" s="118" t="s">
        <v>237</v>
      </c>
      <c r="H17" s="121" t="s">
        <v>237</v>
      </c>
      <c r="I17" s="118" t="s">
        <v>237</v>
      </c>
      <c r="J17" s="118" t="s">
        <v>237</v>
      </c>
      <c r="K17" s="118" t="s">
        <v>237</v>
      </c>
      <c r="L17" s="118" t="s">
        <v>237</v>
      </c>
      <c r="M17" s="118" t="s">
        <v>237</v>
      </c>
      <c r="N17" s="127" t="s">
        <v>237</v>
      </c>
    </row>
    <row r="18" spans="1:14" ht="12.75" customHeight="1">
      <c r="A18" s="120" t="s">
        <v>246</v>
      </c>
      <c r="B18" s="118" t="s">
        <v>237</v>
      </c>
      <c r="C18" s="118" t="s">
        <v>237</v>
      </c>
      <c r="D18" s="118" t="s">
        <v>237</v>
      </c>
      <c r="E18" s="118" t="s">
        <v>237</v>
      </c>
      <c r="F18" s="118" t="s">
        <v>237</v>
      </c>
      <c r="G18" s="118" t="s">
        <v>237</v>
      </c>
      <c r="H18" s="121" t="s">
        <v>237</v>
      </c>
      <c r="I18" s="118" t="s">
        <v>237</v>
      </c>
      <c r="J18" s="118" t="s">
        <v>237</v>
      </c>
      <c r="K18" s="118" t="s">
        <v>237</v>
      </c>
      <c r="L18" s="118" t="s">
        <v>237</v>
      </c>
      <c r="M18" s="118" t="s">
        <v>237</v>
      </c>
      <c r="N18" s="127" t="s">
        <v>237</v>
      </c>
    </row>
    <row r="19" spans="1:14" ht="12.75" customHeight="1">
      <c r="A19" s="120" t="s">
        <v>255</v>
      </c>
      <c r="B19" s="117" t="s">
        <v>237</v>
      </c>
      <c r="C19" s="118" t="s">
        <v>237</v>
      </c>
      <c r="D19" s="118" t="s">
        <v>237</v>
      </c>
      <c r="E19" s="118" t="s">
        <v>237</v>
      </c>
      <c r="F19" s="118" t="s">
        <v>237</v>
      </c>
      <c r="G19" s="118" t="s">
        <v>237</v>
      </c>
      <c r="H19" s="121" t="s">
        <v>237</v>
      </c>
      <c r="I19" s="118" t="s">
        <v>237</v>
      </c>
      <c r="J19" s="118" t="s">
        <v>237</v>
      </c>
      <c r="K19" s="118" t="s">
        <v>237</v>
      </c>
      <c r="L19" s="118" t="s">
        <v>237</v>
      </c>
      <c r="M19" s="118" t="s">
        <v>237</v>
      </c>
      <c r="N19" s="119" t="s">
        <v>237</v>
      </c>
    </row>
    <row r="20" spans="1:14" ht="12.75" customHeight="1">
      <c r="A20" s="135" t="s">
        <v>256</v>
      </c>
      <c r="B20" s="117" t="s">
        <v>237</v>
      </c>
      <c r="C20" s="118" t="s">
        <v>237</v>
      </c>
      <c r="D20" s="118" t="s">
        <v>237</v>
      </c>
      <c r="E20" s="118" t="s">
        <v>237</v>
      </c>
      <c r="F20" s="118" t="s">
        <v>237</v>
      </c>
      <c r="G20" s="118" t="s">
        <v>237</v>
      </c>
      <c r="H20" s="121" t="s">
        <v>237</v>
      </c>
      <c r="I20" s="118" t="s">
        <v>237</v>
      </c>
      <c r="J20" s="118" t="s">
        <v>237</v>
      </c>
      <c r="K20" s="136">
        <v>0</v>
      </c>
      <c r="L20" s="136">
        <v>0</v>
      </c>
      <c r="M20" s="136"/>
      <c r="N20" s="137">
        <f>K20</f>
        <v>0</v>
      </c>
    </row>
    <row r="21" spans="1:14" ht="12.75" customHeight="1">
      <c r="A21" s="120" t="s">
        <v>257</v>
      </c>
      <c r="B21" s="118" t="s">
        <v>237</v>
      </c>
      <c r="C21" s="118" t="s">
        <v>237</v>
      </c>
      <c r="D21" s="118" t="s">
        <v>237</v>
      </c>
      <c r="E21" s="118" t="s">
        <v>237</v>
      </c>
      <c r="F21" s="118" t="s">
        <v>237</v>
      </c>
      <c r="G21" s="118" t="s">
        <v>237</v>
      </c>
      <c r="H21" s="121" t="s">
        <v>237</v>
      </c>
      <c r="I21" s="118" t="s">
        <v>237</v>
      </c>
      <c r="J21" s="118" t="s">
        <v>237</v>
      </c>
      <c r="K21" s="118" t="s">
        <v>237</v>
      </c>
      <c r="L21" s="118" t="s">
        <v>237</v>
      </c>
      <c r="M21" s="118" t="s">
        <v>237</v>
      </c>
      <c r="N21" s="127" t="s">
        <v>237</v>
      </c>
    </row>
    <row r="22" spans="1:14" ht="12.75" customHeight="1">
      <c r="A22" s="120" t="s">
        <v>258</v>
      </c>
      <c r="B22" s="118" t="s">
        <v>237</v>
      </c>
      <c r="C22" s="118" t="s">
        <v>237</v>
      </c>
      <c r="D22" s="118" t="s">
        <v>237</v>
      </c>
      <c r="E22" s="118" t="s">
        <v>237</v>
      </c>
      <c r="F22" s="118" t="s">
        <v>237</v>
      </c>
      <c r="G22" s="118" t="s">
        <v>237</v>
      </c>
      <c r="H22" s="121" t="s">
        <v>237</v>
      </c>
      <c r="I22" s="118" t="s">
        <v>237</v>
      </c>
      <c r="J22" s="118" t="s">
        <v>237</v>
      </c>
      <c r="K22" s="118" t="s">
        <v>237</v>
      </c>
      <c r="L22" s="118" t="s">
        <v>237</v>
      </c>
      <c r="M22" s="118" t="s">
        <v>237</v>
      </c>
      <c r="N22" s="127" t="s">
        <v>237</v>
      </c>
    </row>
    <row r="23" spans="1:14" ht="12.75" customHeight="1">
      <c r="A23" s="120" t="s">
        <v>259</v>
      </c>
      <c r="B23" s="118" t="s">
        <v>237</v>
      </c>
      <c r="C23" s="118" t="s">
        <v>237</v>
      </c>
      <c r="D23" s="118" t="s">
        <v>237</v>
      </c>
      <c r="E23" s="118" t="s">
        <v>237</v>
      </c>
      <c r="F23" s="118" t="s">
        <v>237</v>
      </c>
      <c r="G23" s="118" t="s">
        <v>237</v>
      </c>
      <c r="H23" s="121" t="s">
        <v>237</v>
      </c>
      <c r="I23" s="118" t="s">
        <v>237</v>
      </c>
      <c r="J23" s="118" t="s">
        <v>237</v>
      </c>
      <c r="K23" s="118" t="s">
        <v>237</v>
      </c>
      <c r="L23" s="118" t="s">
        <v>237</v>
      </c>
      <c r="M23" s="118" t="s">
        <v>237</v>
      </c>
      <c r="N23" s="127" t="s">
        <v>237</v>
      </c>
    </row>
    <row r="24" spans="1:14" ht="12.75" customHeight="1">
      <c r="A24" s="120" t="s">
        <v>260</v>
      </c>
      <c r="B24" s="118" t="s">
        <v>237</v>
      </c>
      <c r="C24" s="118" t="s">
        <v>237</v>
      </c>
      <c r="D24" s="118" t="s">
        <v>237</v>
      </c>
      <c r="E24" s="118" t="s">
        <v>237</v>
      </c>
      <c r="F24" s="118" t="s">
        <v>237</v>
      </c>
      <c r="G24" s="118" t="s">
        <v>237</v>
      </c>
      <c r="H24" s="121" t="s">
        <v>237</v>
      </c>
      <c r="I24" s="118" t="s">
        <v>237</v>
      </c>
      <c r="J24" s="118" t="s">
        <v>237</v>
      </c>
      <c r="K24" s="118" t="s">
        <v>237</v>
      </c>
      <c r="L24" s="118" t="s">
        <v>237</v>
      </c>
      <c r="M24" s="118" t="s">
        <v>237</v>
      </c>
      <c r="N24" s="127" t="s">
        <v>237</v>
      </c>
    </row>
    <row r="25" spans="1:14" ht="12.75" customHeight="1">
      <c r="A25" s="120" t="s">
        <v>261</v>
      </c>
      <c r="B25" s="118" t="s">
        <v>237</v>
      </c>
      <c r="C25" s="118" t="s">
        <v>237</v>
      </c>
      <c r="D25" s="118" t="s">
        <v>237</v>
      </c>
      <c r="E25" s="118" t="s">
        <v>237</v>
      </c>
      <c r="F25" s="118" t="s">
        <v>237</v>
      </c>
      <c r="G25" s="118" t="s">
        <v>237</v>
      </c>
      <c r="H25" s="121" t="s">
        <v>237</v>
      </c>
      <c r="I25" s="118" t="s">
        <v>237</v>
      </c>
      <c r="J25" s="118" t="s">
        <v>237</v>
      </c>
      <c r="K25" s="118" t="s">
        <v>237</v>
      </c>
      <c r="L25" s="118" t="s">
        <v>237</v>
      </c>
      <c r="M25" s="118" t="s">
        <v>237</v>
      </c>
      <c r="N25" s="127" t="s">
        <v>237</v>
      </c>
    </row>
    <row r="26" spans="1:14" ht="12.75" customHeight="1">
      <c r="A26" s="120" t="s">
        <v>262</v>
      </c>
      <c r="B26" s="118" t="s">
        <v>237</v>
      </c>
      <c r="C26" s="118" t="s">
        <v>237</v>
      </c>
      <c r="D26" s="118" t="s">
        <v>237</v>
      </c>
      <c r="E26" s="118" t="s">
        <v>237</v>
      </c>
      <c r="F26" s="118" t="s">
        <v>237</v>
      </c>
      <c r="G26" s="118" t="s">
        <v>237</v>
      </c>
      <c r="H26" s="121" t="s">
        <v>237</v>
      </c>
      <c r="I26" s="118" t="s">
        <v>237</v>
      </c>
      <c r="J26" s="118" t="s">
        <v>237</v>
      </c>
      <c r="K26" s="118" t="s">
        <v>237</v>
      </c>
      <c r="L26" s="118" t="s">
        <v>237</v>
      </c>
      <c r="M26" s="118" t="s">
        <v>237</v>
      </c>
      <c r="N26" s="127" t="s">
        <v>237</v>
      </c>
    </row>
    <row r="27" spans="1:14" ht="12.75" customHeight="1">
      <c r="A27" s="120" t="s">
        <v>263</v>
      </c>
      <c r="B27" s="118" t="s">
        <v>237</v>
      </c>
      <c r="C27" s="118" t="s">
        <v>237</v>
      </c>
      <c r="D27" s="118" t="s">
        <v>237</v>
      </c>
      <c r="E27" s="118" t="s">
        <v>237</v>
      </c>
      <c r="F27" s="118" t="s">
        <v>237</v>
      </c>
      <c r="G27" s="118" t="s">
        <v>237</v>
      </c>
      <c r="H27" s="121" t="s">
        <v>237</v>
      </c>
      <c r="I27" s="121" t="s">
        <v>237</v>
      </c>
      <c r="J27" s="118" t="s">
        <v>237</v>
      </c>
      <c r="K27" s="118" t="s">
        <v>237</v>
      </c>
      <c r="L27" s="118" t="s">
        <v>237</v>
      </c>
      <c r="M27" s="118" t="s">
        <v>237</v>
      </c>
      <c r="N27" s="127" t="s">
        <v>237</v>
      </c>
    </row>
    <row r="28" spans="1:14" ht="12.75" customHeight="1">
      <c r="A28" s="120" t="s">
        <v>264</v>
      </c>
      <c r="B28" s="118" t="s">
        <v>237</v>
      </c>
      <c r="C28" s="117" t="s">
        <v>237</v>
      </c>
      <c r="D28" s="118" t="s">
        <v>237</v>
      </c>
      <c r="E28" s="118" t="s">
        <v>237</v>
      </c>
      <c r="F28" s="118" t="s">
        <v>237</v>
      </c>
      <c r="G28" s="118" t="s">
        <v>237</v>
      </c>
      <c r="H28" s="121" t="s">
        <v>237</v>
      </c>
      <c r="I28" s="121" t="s">
        <v>237</v>
      </c>
      <c r="J28" s="118" t="s">
        <v>237</v>
      </c>
      <c r="K28" s="118" t="s">
        <v>237</v>
      </c>
      <c r="L28" s="118" t="s">
        <v>237</v>
      </c>
      <c r="M28" s="118" t="s">
        <v>237</v>
      </c>
      <c r="N28" s="119" t="s">
        <v>237</v>
      </c>
    </row>
    <row r="29" spans="1:14" ht="12.75" customHeight="1">
      <c r="A29" s="120" t="s">
        <v>265</v>
      </c>
      <c r="B29" s="118" t="s">
        <v>237</v>
      </c>
      <c r="C29" s="118" t="s">
        <v>237</v>
      </c>
      <c r="D29" s="118" t="s">
        <v>237</v>
      </c>
      <c r="E29" s="118" t="s">
        <v>237</v>
      </c>
      <c r="F29" s="118" t="s">
        <v>237</v>
      </c>
      <c r="G29" s="118" t="s">
        <v>237</v>
      </c>
      <c r="H29" s="121" t="s">
        <v>237</v>
      </c>
      <c r="I29" s="121" t="s">
        <v>237</v>
      </c>
      <c r="J29" s="118" t="s">
        <v>237</v>
      </c>
      <c r="K29" s="118" t="s">
        <v>237</v>
      </c>
      <c r="L29" s="118" t="s">
        <v>237</v>
      </c>
      <c r="M29" s="118" t="s">
        <v>237</v>
      </c>
      <c r="N29" s="119" t="s">
        <v>237</v>
      </c>
    </row>
    <row r="30" spans="1:14" ht="12.75" customHeight="1">
      <c r="A30" s="120" t="s">
        <v>266</v>
      </c>
      <c r="B30" s="118" t="s">
        <v>237</v>
      </c>
      <c r="C30" s="118" t="s">
        <v>237</v>
      </c>
      <c r="D30" s="118" t="s">
        <v>237</v>
      </c>
      <c r="E30" s="118" t="s">
        <v>237</v>
      </c>
      <c r="F30" s="118" t="s">
        <v>237</v>
      </c>
      <c r="G30" s="118" t="s">
        <v>237</v>
      </c>
      <c r="H30" s="121" t="s">
        <v>237</v>
      </c>
      <c r="I30" s="121" t="s">
        <v>237</v>
      </c>
      <c r="J30" s="118" t="s">
        <v>237</v>
      </c>
      <c r="K30" s="136">
        <v>0</v>
      </c>
      <c r="L30" s="136">
        <v>0</v>
      </c>
      <c r="M30" s="118" t="s">
        <v>234</v>
      </c>
      <c r="N30" s="119" t="s">
        <v>237</v>
      </c>
    </row>
    <row r="31" spans="1:14" ht="12.75" customHeight="1">
      <c r="A31" s="120" t="s">
        <v>267</v>
      </c>
      <c r="B31" s="118" t="s">
        <v>237</v>
      </c>
      <c r="C31" s="118" t="s">
        <v>237</v>
      </c>
      <c r="D31" s="118" t="s">
        <v>237</v>
      </c>
      <c r="E31" s="118" t="s">
        <v>237</v>
      </c>
      <c r="F31" s="118" t="s">
        <v>237</v>
      </c>
      <c r="G31" s="118" t="s">
        <v>237</v>
      </c>
      <c r="H31" s="121" t="s">
        <v>237</v>
      </c>
      <c r="I31" s="121" t="s">
        <v>237</v>
      </c>
      <c r="J31" s="118" t="s">
        <v>237</v>
      </c>
      <c r="K31" s="136">
        <v>0</v>
      </c>
      <c r="L31" s="136">
        <v>0</v>
      </c>
      <c r="M31" s="118" t="s">
        <v>234</v>
      </c>
      <c r="N31" s="119" t="s">
        <v>237</v>
      </c>
    </row>
    <row r="32" spans="1:14" ht="12.75" customHeight="1">
      <c r="A32" s="120" t="s">
        <v>268</v>
      </c>
      <c r="B32" s="128">
        <v>0</v>
      </c>
      <c r="C32" s="128">
        <v>0</v>
      </c>
      <c r="D32" s="128">
        <v>0</v>
      </c>
      <c r="E32" s="128">
        <v>0</v>
      </c>
      <c r="F32" s="128">
        <v>0</v>
      </c>
      <c r="G32" s="128">
        <v>0</v>
      </c>
      <c r="H32" s="128">
        <v>0</v>
      </c>
      <c r="I32" s="128">
        <v>0</v>
      </c>
      <c r="J32" s="118" t="s">
        <v>237</v>
      </c>
      <c r="K32" s="136">
        <v>0</v>
      </c>
      <c r="L32" s="136">
        <v>0</v>
      </c>
      <c r="M32" s="118"/>
      <c r="N32" s="119" t="s">
        <v>237</v>
      </c>
    </row>
    <row r="33" spans="1:14" ht="12.75" customHeight="1">
      <c r="A33" s="120" t="s">
        <v>248</v>
      </c>
      <c r="B33" s="118" t="s">
        <v>237</v>
      </c>
      <c r="C33" s="118" t="s">
        <v>237</v>
      </c>
      <c r="D33" s="118" t="s">
        <v>237</v>
      </c>
      <c r="E33" s="118" t="s">
        <v>237</v>
      </c>
      <c r="F33" s="118" t="s">
        <v>237</v>
      </c>
      <c r="G33" s="118" t="s">
        <v>237</v>
      </c>
      <c r="H33" s="121" t="s">
        <v>237</v>
      </c>
      <c r="I33" s="121" t="s">
        <v>237</v>
      </c>
      <c r="J33" s="118" t="s">
        <v>237</v>
      </c>
      <c r="K33" s="118" t="s">
        <v>237</v>
      </c>
      <c r="L33" s="118" t="s">
        <v>237</v>
      </c>
      <c r="M33" s="118"/>
      <c r="N33" s="119" t="s">
        <v>237</v>
      </c>
    </row>
    <row r="34" spans="1:14" ht="19.5" customHeight="1">
      <c r="A34" s="138" t="s">
        <v>269</v>
      </c>
      <c r="B34" s="118" t="s">
        <v>237</v>
      </c>
      <c r="C34" s="118" t="s">
        <v>237</v>
      </c>
      <c r="D34" s="118" t="s">
        <v>237</v>
      </c>
      <c r="E34" s="118" t="s">
        <v>237</v>
      </c>
      <c r="F34" s="118" t="s">
        <v>237</v>
      </c>
      <c r="G34" s="118" t="s">
        <v>237</v>
      </c>
      <c r="H34" s="121" t="s">
        <v>237</v>
      </c>
      <c r="I34" s="121" t="s">
        <v>237</v>
      </c>
      <c r="J34" s="118" t="s">
        <v>237</v>
      </c>
      <c r="K34" s="118" t="s">
        <v>237</v>
      </c>
      <c r="L34" s="118" t="s">
        <v>237</v>
      </c>
      <c r="M34" s="118"/>
      <c r="N34" s="119" t="str">
        <f>K34</f>
        <v>-</v>
      </c>
    </row>
    <row r="35" spans="1:14" ht="12.75" customHeight="1">
      <c r="A35" s="138" t="s">
        <v>270</v>
      </c>
      <c r="B35" s="118" t="s">
        <v>237</v>
      </c>
      <c r="C35" s="118" t="s">
        <v>237</v>
      </c>
      <c r="D35" s="118" t="s">
        <v>237</v>
      </c>
      <c r="E35" s="118" t="s">
        <v>237</v>
      </c>
      <c r="F35" s="118" t="s">
        <v>237</v>
      </c>
      <c r="G35" s="118" t="s">
        <v>237</v>
      </c>
      <c r="H35" s="121" t="s">
        <v>237</v>
      </c>
      <c r="I35" s="121" t="s">
        <v>237</v>
      </c>
      <c r="J35" s="118" t="s">
        <v>237</v>
      </c>
      <c r="K35" s="118" t="s">
        <v>237</v>
      </c>
      <c r="L35" s="118" t="s">
        <v>237</v>
      </c>
      <c r="M35" s="118"/>
      <c r="N35" s="119" t="str">
        <f>K35</f>
        <v>-</v>
      </c>
    </row>
    <row r="36" spans="1:14" ht="12.75" customHeight="1">
      <c r="A36" s="120" t="s">
        <v>271</v>
      </c>
      <c r="B36" s="118" t="s">
        <v>237</v>
      </c>
      <c r="C36" s="118" t="s">
        <v>237</v>
      </c>
      <c r="D36" s="118" t="s">
        <v>237</v>
      </c>
      <c r="E36" s="118" t="s">
        <v>237</v>
      </c>
      <c r="F36" s="118" t="s">
        <v>237</v>
      </c>
      <c r="G36" s="118" t="s">
        <v>237</v>
      </c>
      <c r="H36" s="121" t="s">
        <v>237</v>
      </c>
      <c r="I36" s="121" t="s">
        <v>237</v>
      </c>
      <c r="J36" s="118" t="s">
        <v>237</v>
      </c>
      <c r="K36" s="118" t="s">
        <v>237</v>
      </c>
      <c r="L36" s="118" t="s">
        <v>237</v>
      </c>
      <c r="M36" s="118" t="s">
        <v>237</v>
      </c>
      <c r="N36" s="119" t="str">
        <f>K36</f>
        <v>-</v>
      </c>
    </row>
    <row r="37" spans="1:14" ht="14.1" customHeight="1">
      <c r="A37" s="139" t="s">
        <v>249</v>
      </c>
      <c r="B37" s="140">
        <f>B13</f>
        <v>3707</v>
      </c>
      <c r="C37" s="140">
        <f t="shared" ref="C37:J37" si="0">C13</f>
        <v>38412</v>
      </c>
      <c r="D37" s="140" t="str">
        <f t="shared" si="0"/>
        <v xml:space="preserve">            -   </v>
      </c>
      <c r="E37" s="140" t="str">
        <f t="shared" si="0"/>
        <v xml:space="preserve">              -   </v>
      </c>
      <c r="F37" s="140" t="str">
        <f t="shared" si="0"/>
        <v xml:space="preserve">           -   </v>
      </c>
      <c r="G37" s="140" t="str">
        <f t="shared" si="0"/>
        <v xml:space="preserve">                   -   </v>
      </c>
      <c r="H37" s="140" t="str">
        <f t="shared" si="0"/>
        <v xml:space="preserve">                   -   </v>
      </c>
      <c r="I37" s="140" t="str">
        <f t="shared" si="0"/>
        <v xml:space="preserve">                   -   </v>
      </c>
      <c r="J37" s="140" t="str">
        <f t="shared" si="0"/>
        <v xml:space="preserve">                  -</v>
      </c>
      <c r="K37" s="140">
        <f>K13+K20</f>
        <v>45094</v>
      </c>
      <c r="L37" s="141">
        <f>K37</f>
        <v>45094</v>
      </c>
      <c r="M37" s="142" t="s">
        <v>234</v>
      </c>
      <c r="N37" s="143">
        <f>B37+C37+K37</f>
        <v>87213</v>
      </c>
    </row>
    <row r="38" spans="1:14" ht="5.4" customHeight="1">
      <c r="A38" s="144"/>
      <c r="B38" s="145"/>
      <c r="C38" s="145"/>
      <c r="D38" s="145"/>
      <c r="E38" s="145"/>
      <c r="F38" s="145"/>
      <c r="G38" s="145"/>
      <c r="H38" s="145"/>
      <c r="I38" s="145"/>
      <c r="J38" s="145"/>
      <c r="K38" s="145"/>
      <c r="L38" s="145"/>
      <c r="M38" s="146"/>
      <c r="N38" s="145"/>
    </row>
    <row r="39" spans="1:14" s="147" customFormat="1" ht="19.2" customHeight="1">
      <c r="A39" s="64" t="s">
        <v>272</v>
      </c>
      <c r="B39" s="64"/>
      <c r="C39" s="64"/>
      <c r="D39" s="64"/>
      <c r="E39" s="64"/>
      <c r="F39" s="64"/>
      <c r="G39" s="64"/>
      <c r="H39" s="64"/>
      <c r="I39" s="64"/>
      <c r="J39" s="64"/>
      <c r="K39" s="64"/>
      <c r="L39" s="64"/>
      <c r="M39" s="64"/>
      <c r="N39" s="64"/>
    </row>
    <row r="40" spans="1:14" ht="13.5" customHeight="1">
      <c r="A40" s="148"/>
      <c r="B40" s="149" t="s">
        <v>63</v>
      </c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</row>
    <row r="41" spans="1:14" ht="15" customHeight="1">
      <c r="A41" s="150"/>
      <c r="B41" s="151" t="s">
        <v>219</v>
      </c>
      <c r="C41" s="151" t="s">
        <v>31</v>
      </c>
      <c r="D41" s="151" t="s">
        <v>220</v>
      </c>
      <c r="E41" s="151" t="s">
        <v>221</v>
      </c>
      <c r="F41" s="151" t="s">
        <v>222</v>
      </c>
      <c r="G41" s="152" t="s">
        <v>223</v>
      </c>
      <c r="H41" s="151" t="s">
        <v>224</v>
      </c>
      <c r="I41" s="151" t="s">
        <v>225</v>
      </c>
      <c r="J41" s="152" t="s">
        <v>226</v>
      </c>
      <c r="K41" s="151" t="s">
        <v>32</v>
      </c>
      <c r="L41" s="151" t="s">
        <v>227</v>
      </c>
      <c r="M41" s="153" t="s">
        <v>228</v>
      </c>
      <c r="N41" s="154" t="s">
        <v>229</v>
      </c>
    </row>
    <row r="42" spans="1:14" ht="73.5" customHeight="1">
      <c r="A42" s="155"/>
      <c r="B42" s="156"/>
      <c r="C42" s="156"/>
      <c r="D42" s="156"/>
      <c r="E42" s="156"/>
      <c r="F42" s="156"/>
      <c r="G42" s="157"/>
      <c r="H42" s="156"/>
      <c r="I42" s="156"/>
      <c r="J42" s="157"/>
      <c r="K42" s="156"/>
      <c r="L42" s="156"/>
      <c r="M42" s="158"/>
      <c r="N42" s="159"/>
    </row>
    <row r="43" spans="1:14" ht="14.1" customHeight="1">
      <c r="A43" s="160" t="s">
        <v>273</v>
      </c>
      <c r="B43" s="117">
        <v>3707</v>
      </c>
      <c r="C43" s="117">
        <v>38412</v>
      </c>
      <c r="D43" s="118" t="s">
        <v>231</v>
      </c>
      <c r="E43" s="118" t="s">
        <v>231</v>
      </c>
      <c r="F43" s="118" t="s">
        <v>232</v>
      </c>
      <c r="G43" s="118" t="s">
        <v>233</v>
      </c>
      <c r="H43" s="118" t="s">
        <v>233</v>
      </c>
      <c r="I43" s="118" t="s">
        <v>233</v>
      </c>
      <c r="J43" s="118" t="s">
        <v>231</v>
      </c>
      <c r="K43" s="117">
        <v>44829</v>
      </c>
      <c r="L43" s="117">
        <f>K43</f>
        <v>44829</v>
      </c>
      <c r="M43" s="118" t="s">
        <v>234</v>
      </c>
      <c r="N43" s="119">
        <f>SUM(B43:K43)</f>
        <v>86948</v>
      </c>
    </row>
    <row r="44" spans="1:14" ht="14.1" customHeight="1">
      <c r="A44" s="120" t="s">
        <v>235</v>
      </c>
      <c r="B44" s="117" t="s">
        <v>236</v>
      </c>
      <c r="C44" s="117" t="s">
        <v>237</v>
      </c>
      <c r="D44" s="118" t="s">
        <v>238</v>
      </c>
      <c r="E44" s="118" t="s">
        <v>238</v>
      </c>
      <c r="F44" s="118" t="s">
        <v>238</v>
      </c>
      <c r="G44" s="118" t="s">
        <v>238</v>
      </c>
      <c r="H44" s="118" t="s">
        <v>238</v>
      </c>
      <c r="I44" s="118" t="s">
        <v>238</v>
      </c>
      <c r="J44" s="118" t="s">
        <v>237</v>
      </c>
      <c r="K44" s="117" t="s">
        <v>239</v>
      </c>
      <c r="L44" s="117" t="s">
        <v>239</v>
      </c>
      <c r="M44" s="118" t="s">
        <v>239</v>
      </c>
      <c r="N44" s="119" t="s">
        <v>239</v>
      </c>
    </row>
    <row r="45" spans="1:14" ht="14.1" customHeight="1">
      <c r="A45" s="120" t="s">
        <v>274</v>
      </c>
      <c r="B45" s="117">
        <v>3707</v>
      </c>
      <c r="C45" s="117">
        <v>38412</v>
      </c>
      <c r="D45" s="118" t="s">
        <v>238</v>
      </c>
      <c r="E45" s="118" t="s">
        <v>238</v>
      </c>
      <c r="F45" s="118" t="s">
        <v>238</v>
      </c>
      <c r="G45" s="118" t="s">
        <v>238</v>
      </c>
      <c r="H45" s="118" t="s">
        <v>238</v>
      </c>
      <c r="I45" s="118" t="s">
        <v>238</v>
      </c>
      <c r="J45" s="118" t="s">
        <v>238</v>
      </c>
      <c r="K45" s="117">
        <f>K43</f>
        <v>44829</v>
      </c>
      <c r="L45" s="117">
        <f>L43</f>
        <v>44829</v>
      </c>
      <c r="M45" s="118" t="s">
        <v>234</v>
      </c>
      <c r="N45" s="119">
        <f>B45+C45+K45</f>
        <v>86948</v>
      </c>
    </row>
    <row r="46" spans="1:14" ht="14.1" customHeight="1">
      <c r="A46" s="120" t="s">
        <v>241</v>
      </c>
      <c r="B46" s="117" t="s">
        <v>239</v>
      </c>
      <c r="C46" s="117" t="s">
        <v>239</v>
      </c>
      <c r="D46" s="118" t="s">
        <v>239</v>
      </c>
      <c r="E46" s="118" t="s">
        <v>239</v>
      </c>
      <c r="F46" s="118" t="s">
        <v>239</v>
      </c>
      <c r="G46" s="118" t="s">
        <v>239</v>
      </c>
      <c r="H46" s="118" t="s">
        <v>239</v>
      </c>
      <c r="I46" s="118" t="s">
        <v>239</v>
      </c>
      <c r="J46" s="118" t="s">
        <v>239</v>
      </c>
      <c r="K46" s="161">
        <v>647</v>
      </c>
      <c r="L46" s="161">
        <f>K46</f>
        <v>647</v>
      </c>
      <c r="M46" s="118"/>
      <c r="N46" s="119">
        <f>L46</f>
        <v>647</v>
      </c>
    </row>
    <row r="47" spans="1:14" ht="14.1" customHeight="1">
      <c r="A47" s="120" t="s">
        <v>242</v>
      </c>
      <c r="B47" s="118" t="s">
        <v>237</v>
      </c>
      <c r="C47" s="118" t="s">
        <v>237</v>
      </c>
      <c r="D47" s="118" t="s">
        <v>237</v>
      </c>
      <c r="E47" s="118" t="s">
        <v>237</v>
      </c>
      <c r="F47" s="118" t="s">
        <v>237</v>
      </c>
      <c r="G47" s="118" t="s">
        <v>237</v>
      </c>
      <c r="H47" s="118" t="s">
        <v>237</v>
      </c>
      <c r="I47" s="118" t="s">
        <v>237</v>
      </c>
      <c r="J47" s="118" t="s">
        <v>237</v>
      </c>
      <c r="K47" s="161" t="s">
        <v>239</v>
      </c>
      <c r="L47" s="162" t="s">
        <v>239</v>
      </c>
      <c r="M47" s="118" t="s">
        <v>239</v>
      </c>
      <c r="N47" s="127" t="s">
        <v>239</v>
      </c>
    </row>
    <row r="48" spans="1:14" ht="14.1" customHeight="1">
      <c r="A48" s="122" t="s">
        <v>243</v>
      </c>
      <c r="B48" s="123" t="s">
        <v>239</v>
      </c>
      <c r="C48" s="123" t="s">
        <v>239</v>
      </c>
      <c r="D48" s="123" t="s">
        <v>239</v>
      </c>
      <c r="E48" s="123" t="s">
        <v>239</v>
      </c>
      <c r="F48" s="123" t="s">
        <v>239</v>
      </c>
      <c r="G48" s="123" t="s">
        <v>239</v>
      </c>
      <c r="H48" s="123" t="s">
        <v>239</v>
      </c>
      <c r="I48" s="123" t="s">
        <v>239</v>
      </c>
      <c r="J48" s="123" t="s">
        <v>239</v>
      </c>
      <c r="K48" s="163">
        <f>K46</f>
        <v>647</v>
      </c>
      <c r="L48" s="163">
        <f>L46</f>
        <v>647</v>
      </c>
      <c r="M48" s="123">
        <f>M46</f>
        <v>0</v>
      </c>
      <c r="N48" s="126">
        <f>L48</f>
        <v>647</v>
      </c>
    </row>
    <row r="49" spans="1:14" ht="14.1" customHeight="1">
      <c r="A49" s="120" t="s">
        <v>246</v>
      </c>
      <c r="B49" s="118" t="s">
        <v>239</v>
      </c>
      <c r="C49" s="118" t="s">
        <v>239</v>
      </c>
      <c r="D49" s="118" t="s">
        <v>239</v>
      </c>
      <c r="E49" s="118" t="s">
        <v>239</v>
      </c>
      <c r="F49" s="118" t="s">
        <v>239</v>
      </c>
      <c r="G49" s="118" t="s">
        <v>239</v>
      </c>
      <c r="H49" s="118" t="s">
        <v>239</v>
      </c>
      <c r="I49" s="118" t="s">
        <v>239</v>
      </c>
      <c r="J49" s="118" t="s">
        <v>245</v>
      </c>
      <c r="K49" s="118" t="s">
        <v>247</v>
      </c>
      <c r="L49" s="118" t="s">
        <v>247</v>
      </c>
      <c r="M49" s="118" t="s">
        <v>247</v>
      </c>
      <c r="N49" s="127" t="s">
        <v>247</v>
      </c>
    </row>
    <row r="50" spans="1:14" ht="14.1" customHeight="1">
      <c r="A50" s="120" t="s">
        <v>248</v>
      </c>
      <c r="B50" s="118" t="s">
        <v>239</v>
      </c>
      <c r="C50" s="118" t="s">
        <v>239</v>
      </c>
      <c r="D50" s="118" t="s">
        <v>239</v>
      </c>
      <c r="E50" s="118" t="s">
        <v>239</v>
      </c>
      <c r="F50" s="118" t="s">
        <v>239</v>
      </c>
      <c r="G50" s="118" t="s">
        <v>239</v>
      </c>
      <c r="H50" s="118" t="s">
        <v>239</v>
      </c>
      <c r="I50" s="118" t="s">
        <v>239</v>
      </c>
      <c r="J50" s="118" t="s">
        <v>239</v>
      </c>
      <c r="K50" s="128">
        <v>0</v>
      </c>
      <c r="L50" s="128">
        <v>0</v>
      </c>
      <c r="M50" s="128" t="s">
        <v>239</v>
      </c>
      <c r="N50" s="164">
        <f>L50</f>
        <v>0</v>
      </c>
    </row>
    <row r="51" spans="1:14" ht="14.1" customHeight="1">
      <c r="A51" s="130" t="s">
        <v>275</v>
      </c>
      <c r="B51" s="131">
        <v>3707</v>
      </c>
      <c r="C51" s="131">
        <v>38412</v>
      </c>
      <c r="D51" s="131" t="s">
        <v>232</v>
      </c>
      <c r="E51" s="131" t="s">
        <v>250</v>
      </c>
      <c r="F51" s="131" t="s">
        <v>251</v>
      </c>
      <c r="G51" s="131" t="s">
        <v>252</v>
      </c>
      <c r="H51" s="131" t="s">
        <v>252</v>
      </c>
      <c r="I51" s="131" t="s">
        <v>252</v>
      </c>
      <c r="J51" s="131" t="s">
        <v>253</v>
      </c>
      <c r="K51" s="165">
        <f>K45+K46</f>
        <v>45476</v>
      </c>
      <c r="L51" s="165">
        <f>L45+L46</f>
        <v>45476</v>
      </c>
      <c r="M51" s="131">
        <f>M48</f>
        <v>0</v>
      </c>
      <c r="N51" s="133">
        <f>N43+N48</f>
        <v>87595</v>
      </c>
    </row>
    <row r="52" spans="1:14" ht="14.1" customHeight="1">
      <c r="A52" s="160" t="s">
        <v>241</v>
      </c>
      <c r="B52" s="166" t="s">
        <v>239</v>
      </c>
      <c r="C52" s="166" t="s">
        <v>239</v>
      </c>
      <c r="D52" s="167" t="s">
        <v>239</v>
      </c>
      <c r="E52" s="167" t="s">
        <v>239</v>
      </c>
      <c r="F52" s="167" t="s">
        <v>239</v>
      </c>
      <c r="G52" s="167" t="s">
        <v>239</v>
      </c>
      <c r="H52" s="167" t="s">
        <v>239</v>
      </c>
      <c r="I52" s="167" t="s">
        <v>239</v>
      </c>
      <c r="J52" s="167" t="s">
        <v>239</v>
      </c>
      <c r="K52" s="166" t="s">
        <v>239</v>
      </c>
      <c r="L52" s="166" t="s">
        <v>239</v>
      </c>
      <c r="M52" s="167" t="s">
        <v>239</v>
      </c>
      <c r="N52" s="168" t="s">
        <v>239</v>
      </c>
    </row>
    <row r="53" spans="1:14" ht="14.1" customHeight="1">
      <c r="A53" s="120" t="s">
        <v>242</v>
      </c>
      <c r="B53" s="118" t="s">
        <v>239</v>
      </c>
      <c r="C53" s="118" t="s">
        <v>239</v>
      </c>
      <c r="D53" s="118" t="s">
        <v>239</v>
      </c>
      <c r="E53" s="118" t="s">
        <v>239</v>
      </c>
      <c r="F53" s="118" t="s">
        <v>239</v>
      </c>
      <c r="G53" s="118" t="s">
        <v>239</v>
      </c>
      <c r="H53" s="118" t="s">
        <v>239</v>
      </c>
      <c r="I53" s="118" t="s">
        <v>239</v>
      </c>
      <c r="J53" s="118" t="s">
        <v>239</v>
      </c>
      <c r="K53" s="118" t="s">
        <v>239</v>
      </c>
      <c r="L53" s="118" t="s">
        <v>239</v>
      </c>
      <c r="M53" s="118" t="s">
        <v>239</v>
      </c>
      <c r="N53" s="127" t="s">
        <v>239</v>
      </c>
    </row>
    <row r="54" spans="1:14" ht="14.1" customHeight="1">
      <c r="A54" s="120" t="s">
        <v>243</v>
      </c>
      <c r="B54" s="118" t="s">
        <v>239</v>
      </c>
      <c r="C54" s="118" t="s">
        <v>239</v>
      </c>
      <c r="D54" s="118" t="s">
        <v>239</v>
      </c>
      <c r="E54" s="118" t="s">
        <v>239</v>
      </c>
      <c r="F54" s="118" t="s">
        <v>239</v>
      </c>
      <c r="G54" s="118" t="s">
        <v>239</v>
      </c>
      <c r="H54" s="118" t="s">
        <v>239</v>
      </c>
      <c r="I54" s="118" t="s">
        <v>239</v>
      </c>
      <c r="J54" s="118" t="s">
        <v>239</v>
      </c>
      <c r="K54" s="118" t="s">
        <v>239</v>
      </c>
      <c r="L54" s="118" t="s">
        <v>239</v>
      </c>
      <c r="M54" s="118" t="s">
        <v>239</v>
      </c>
      <c r="N54" s="127" t="s">
        <v>239</v>
      </c>
    </row>
    <row r="55" spans="1:14" ht="14.1" customHeight="1">
      <c r="A55" s="130" t="s">
        <v>242</v>
      </c>
      <c r="B55" s="132" t="s">
        <v>237</v>
      </c>
      <c r="C55" s="132" t="s">
        <v>237</v>
      </c>
      <c r="D55" s="132" t="s">
        <v>237</v>
      </c>
      <c r="E55" s="132" t="s">
        <v>237</v>
      </c>
      <c r="F55" s="132" t="s">
        <v>237</v>
      </c>
      <c r="G55" s="132" t="s">
        <v>237</v>
      </c>
      <c r="H55" s="132" t="s">
        <v>237</v>
      </c>
      <c r="I55" s="132" t="s">
        <v>237</v>
      </c>
      <c r="J55" s="132" t="s">
        <v>237</v>
      </c>
      <c r="K55" s="132" t="s">
        <v>237</v>
      </c>
      <c r="L55" s="132" t="s">
        <v>237</v>
      </c>
      <c r="M55" s="132" t="s">
        <v>237</v>
      </c>
      <c r="N55" s="134" t="s">
        <v>237</v>
      </c>
    </row>
    <row r="56" spans="1:14" ht="12" customHeight="1">
      <c r="A56" s="120" t="s">
        <v>246</v>
      </c>
      <c r="B56" s="118" t="s">
        <v>237</v>
      </c>
      <c r="C56" s="118" t="s">
        <v>237</v>
      </c>
      <c r="D56" s="118" t="s">
        <v>237</v>
      </c>
      <c r="E56" s="118" t="s">
        <v>237</v>
      </c>
      <c r="F56" s="118" t="s">
        <v>237</v>
      </c>
      <c r="G56" s="118" t="s">
        <v>237</v>
      </c>
      <c r="H56" s="121" t="s">
        <v>237</v>
      </c>
      <c r="I56" s="121" t="s">
        <v>237</v>
      </c>
      <c r="J56" s="118" t="s">
        <v>237</v>
      </c>
      <c r="K56" s="118" t="s">
        <v>237</v>
      </c>
      <c r="L56" s="118" t="s">
        <v>237</v>
      </c>
      <c r="M56" s="118" t="s">
        <v>237</v>
      </c>
      <c r="N56" s="127" t="s">
        <v>237</v>
      </c>
    </row>
    <row r="57" spans="1:14" ht="12" customHeight="1">
      <c r="A57" s="120" t="s">
        <v>255</v>
      </c>
      <c r="B57" s="118" t="s">
        <v>237</v>
      </c>
      <c r="C57" s="118" t="s">
        <v>237</v>
      </c>
      <c r="D57" s="118" t="s">
        <v>237</v>
      </c>
      <c r="E57" s="118" t="s">
        <v>237</v>
      </c>
      <c r="F57" s="118" t="s">
        <v>237</v>
      </c>
      <c r="G57" s="118" t="s">
        <v>237</v>
      </c>
      <c r="H57" s="121" t="s">
        <v>237</v>
      </c>
      <c r="I57" s="121" t="s">
        <v>237</v>
      </c>
      <c r="J57" s="162" t="s">
        <v>237</v>
      </c>
      <c r="K57" s="162" t="s">
        <v>237</v>
      </c>
      <c r="L57" s="162" t="s">
        <v>237</v>
      </c>
      <c r="M57" s="162" t="s">
        <v>237</v>
      </c>
      <c r="N57" s="169" t="s">
        <v>237</v>
      </c>
    </row>
    <row r="58" spans="1:14" s="173" customFormat="1" ht="12" customHeight="1">
      <c r="A58" s="135" t="s">
        <v>276</v>
      </c>
      <c r="B58" s="161" t="s">
        <v>237</v>
      </c>
      <c r="C58" s="162" t="s">
        <v>237</v>
      </c>
      <c r="D58" s="162" t="s">
        <v>237</v>
      </c>
      <c r="E58" s="162" t="s">
        <v>237</v>
      </c>
      <c r="F58" s="162" t="s">
        <v>237</v>
      </c>
      <c r="G58" s="162" t="s">
        <v>237</v>
      </c>
      <c r="H58" s="170" t="s">
        <v>237</v>
      </c>
      <c r="I58" s="170" t="s">
        <v>237</v>
      </c>
      <c r="J58" s="162" t="s">
        <v>237</v>
      </c>
      <c r="K58" s="171">
        <v>0</v>
      </c>
      <c r="L58" s="172">
        <v>0</v>
      </c>
      <c r="M58" s="162" t="s">
        <v>237</v>
      </c>
      <c r="N58" s="169">
        <f>L58</f>
        <v>0</v>
      </c>
    </row>
    <row r="59" spans="1:14" ht="12" customHeight="1">
      <c r="A59" s="120" t="s">
        <v>258</v>
      </c>
      <c r="B59" s="118" t="s">
        <v>237</v>
      </c>
      <c r="C59" s="118" t="s">
        <v>237</v>
      </c>
      <c r="D59" s="118" t="s">
        <v>237</v>
      </c>
      <c r="E59" s="118" t="s">
        <v>237</v>
      </c>
      <c r="F59" s="118" t="s">
        <v>237</v>
      </c>
      <c r="G59" s="118" t="s">
        <v>237</v>
      </c>
      <c r="H59" s="121" t="s">
        <v>237</v>
      </c>
      <c r="I59" s="121" t="s">
        <v>237</v>
      </c>
      <c r="J59" s="162" t="s">
        <v>237</v>
      </c>
      <c r="K59" s="162" t="s">
        <v>237</v>
      </c>
      <c r="L59" s="162" t="s">
        <v>237</v>
      </c>
      <c r="M59" s="162" t="s">
        <v>237</v>
      </c>
      <c r="N59" s="169" t="s">
        <v>237</v>
      </c>
    </row>
    <row r="60" spans="1:14" ht="12" customHeight="1">
      <c r="A60" s="120" t="s">
        <v>259</v>
      </c>
      <c r="B60" s="118" t="s">
        <v>237</v>
      </c>
      <c r="C60" s="118" t="s">
        <v>237</v>
      </c>
      <c r="D60" s="118" t="s">
        <v>237</v>
      </c>
      <c r="E60" s="118" t="s">
        <v>237</v>
      </c>
      <c r="F60" s="118" t="s">
        <v>237</v>
      </c>
      <c r="G60" s="118" t="s">
        <v>237</v>
      </c>
      <c r="H60" s="121" t="s">
        <v>237</v>
      </c>
      <c r="I60" s="121" t="s">
        <v>237</v>
      </c>
      <c r="J60" s="162" t="s">
        <v>237</v>
      </c>
      <c r="K60" s="162" t="s">
        <v>237</v>
      </c>
      <c r="L60" s="162" t="s">
        <v>237</v>
      </c>
      <c r="M60" s="162" t="s">
        <v>237</v>
      </c>
      <c r="N60" s="169" t="s">
        <v>237</v>
      </c>
    </row>
    <row r="61" spans="1:14" ht="12" customHeight="1">
      <c r="A61" s="120" t="s">
        <v>260</v>
      </c>
      <c r="B61" s="118" t="s">
        <v>237</v>
      </c>
      <c r="C61" s="118" t="s">
        <v>237</v>
      </c>
      <c r="D61" s="118" t="s">
        <v>237</v>
      </c>
      <c r="E61" s="118" t="s">
        <v>237</v>
      </c>
      <c r="F61" s="118" t="s">
        <v>237</v>
      </c>
      <c r="G61" s="118" t="s">
        <v>237</v>
      </c>
      <c r="H61" s="121" t="s">
        <v>237</v>
      </c>
      <c r="I61" s="121" t="s">
        <v>237</v>
      </c>
      <c r="J61" s="162" t="s">
        <v>237</v>
      </c>
      <c r="K61" s="162" t="s">
        <v>237</v>
      </c>
      <c r="L61" s="162" t="s">
        <v>237</v>
      </c>
      <c r="M61" s="162" t="s">
        <v>237</v>
      </c>
      <c r="N61" s="169" t="s">
        <v>237</v>
      </c>
    </row>
    <row r="62" spans="1:14" ht="12" customHeight="1">
      <c r="A62" s="120" t="s">
        <v>261</v>
      </c>
      <c r="B62" s="118" t="s">
        <v>237</v>
      </c>
      <c r="C62" s="118" t="s">
        <v>237</v>
      </c>
      <c r="D62" s="118" t="s">
        <v>237</v>
      </c>
      <c r="E62" s="118" t="s">
        <v>237</v>
      </c>
      <c r="F62" s="118" t="s">
        <v>237</v>
      </c>
      <c r="G62" s="118" t="s">
        <v>237</v>
      </c>
      <c r="H62" s="121" t="s">
        <v>237</v>
      </c>
      <c r="I62" s="121" t="s">
        <v>237</v>
      </c>
      <c r="J62" s="162" t="s">
        <v>237</v>
      </c>
      <c r="K62" s="162" t="s">
        <v>237</v>
      </c>
      <c r="L62" s="162" t="s">
        <v>237</v>
      </c>
      <c r="M62" s="162" t="s">
        <v>237</v>
      </c>
      <c r="N62" s="169" t="s">
        <v>237</v>
      </c>
    </row>
    <row r="63" spans="1:14" ht="12" customHeight="1">
      <c r="A63" s="120" t="s">
        <v>262</v>
      </c>
      <c r="B63" s="118" t="s">
        <v>237</v>
      </c>
      <c r="C63" s="118" t="s">
        <v>237</v>
      </c>
      <c r="D63" s="118" t="s">
        <v>237</v>
      </c>
      <c r="E63" s="118" t="s">
        <v>237</v>
      </c>
      <c r="F63" s="118" t="s">
        <v>237</v>
      </c>
      <c r="G63" s="118" t="s">
        <v>237</v>
      </c>
      <c r="H63" s="121" t="s">
        <v>237</v>
      </c>
      <c r="I63" s="121" t="s">
        <v>237</v>
      </c>
      <c r="J63" s="162" t="s">
        <v>237</v>
      </c>
      <c r="K63" s="162" t="s">
        <v>237</v>
      </c>
      <c r="L63" s="174" t="s">
        <v>237</v>
      </c>
      <c r="M63" s="162" t="s">
        <v>237</v>
      </c>
      <c r="N63" s="169" t="s">
        <v>237</v>
      </c>
    </row>
    <row r="64" spans="1:14" ht="12" customHeight="1">
      <c r="A64" s="120" t="s">
        <v>263</v>
      </c>
      <c r="B64" s="118" t="s">
        <v>237</v>
      </c>
      <c r="C64" s="118" t="s">
        <v>237</v>
      </c>
      <c r="D64" s="118" t="s">
        <v>237</v>
      </c>
      <c r="E64" s="118" t="s">
        <v>237</v>
      </c>
      <c r="F64" s="118" t="s">
        <v>237</v>
      </c>
      <c r="G64" s="118" t="s">
        <v>237</v>
      </c>
      <c r="H64" s="121" t="s">
        <v>237</v>
      </c>
      <c r="I64" s="121" t="s">
        <v>237</v>
      </c>
      <c r="J64" s="162" t="s">
        <v>237</v>
      </c>
      <c r="K64" s="162" t="s">
        <v>237</v>
      </c>
      <c r="L64" s="174" t="s">
        <v>237</v>
      </c>
      <c r="M64" s="174" t="s">
        <v>237</v>
      </c>
      <c r="N64" s="175" t="s">
        <v>237</v>
      </c>
    </row>
    <row r="65" spans="1:14" ht="12" customHeight="1">
      <c r="A65" s="120" t="s">
        <v>264</v>
      </c>
      <c r="B65" s="118" t="s">
        <v>237</v>
      </c>
      <c r="C65" s="117" t="s">
        <v>237</v>
      </c>
      <c r="D65" s="118" t="s">
        <v>237</v>
      </c>
      <c r="E65" s="118" t="s">
        <v>237</v>
      </c>
      <c r="F65" s="118" t="s">
        <v>237</v>
      </c>
      <c r="G65" s="118" t="s">
        <v>237</v>
      </c>
      <c r="H65" s="121" t="s">
        <v>237</v>
      </c>
      <c r="I65" s="121" t="s">
        <v>237</v>
      </c>
      <c r="J65" s="162" t="s">
        <v>237</v>
      </c>
      <c r="K65" s="162" t="s">
        <v>237</v>
      </c>
      <c r="L65" s="174" t="s">
        <v>237</v>
      </c>
      <c r="M65" s="174" t="s">
        <v>237</v>
      </c>
      <c r="N65" s="175" t="s">
        <v>237</v>
      </c>
    </row>
    <row r="66" spans="1:14" ht="12" customHeight="1">
      <c r="A66" s="120" t="s">
        <v>277</v>
      </c>
      <c r="B66" s="118" t="s">
        <v>237</v>
      </c>
      <c r="C66" s="117" t="s">
        <v>237</v>
      </c>
      <c r="D66" s="118" t="s">
        <v>237</v>
      </c>
      <c r="E66" s="118" t="s">
        <v>237</v>
      </c>
      <c r="F66" s="118" t="s">
        <v>237</v>
      </c>
      <c r="G66" s="118" t="s">
        <v>237</v>
      </c>
      <c r="H66" s="121" t="s">
        <v>237</v>
      </c>
      <c r="I66" s="121" t="s">
        <v>237</v>
      </c>
      <c r="J66" s="162" t="s">
        <v>237</v>
      </c>
      <c r="K66" s="176">
        <v>0</v>
      </c>
      <c r="L66" s="177">
        <f>K66</f>
        <v>0</v>
      </c>
      <c r="M66" s="178" t="s">
        <v>237</v>
      </c>
      <c r="N66" s="175">
        <f>K66</f>
        <v>0</v>
      </c>
    </row>
    <row r="67" spans="1:14" ht="12" customHeight="1">
      <c r="A67" s="120" t="s">
        <v>266</v>
      </c>
      <c r="B67" s="118" t="s">
        <v>237</v>
      </c>
      <c r="C67" s="118" t="s">
        <v>237</v>
      </c>
      <c r="D67" s="118" t="s">
        <v>237</v>
      </c>
      <c r="E67" s="118" t="s">
        <v>237</v>
      </c>
      <c r="F67" s="118" t="s">
        <v>237</v>
      </c>
      <c r="G67" s="118" t="s">
        <v>237</v>
      </c>
      <c r="H67" s="121" t="s">
        <v>237</v>
      </c>
      <c r="I67" s="121" t="s">
        <v>237</v>
      </c>
      <c r="J67" s="162" t="s">
        <v>237</v>
      </c>
      <c r="K67" s="171">
        <v>0</v>
      </c>
      <c r="L67" s="172">
        <f>K67</f>
        <v>0</v>
      </c>
      <c r="M67" s="172" t="s">
        <v>237</v>
      </c>
      <c r="N67" s="175">
        <f>K67</f>
        <v>0</v>
      </c>
    </row>
    <row r="68" spans="1:14" ht="12" customHeight="1">
      <c r="A68" s="120" t="s">
        <v>267</v>
      </c>
      <c r="B68" s="118" t="s">
        <v>237</v>
      </c>
      <c r="C68" s="118" t="s">
        <v>237</v>
      </c>
      <c r="D68" s="118" t="s">
        <v>237</v>
      </c>
      <c r="E68" s="118" t="s">
        <v>237</v>
      </c>
      <c r="F68" s="118" t="s">
        <v>237</v>
      </c>
      <c r="G68" s="118" t="s">
        <v>237</v>
      </c>
      <c r="H68" s="121" t="s">
        <v>237</v>
      </c>
      <c r="I68" s="121" t="s">
        <v>237</v>
      </c>
      <c r="J68" s="162" t="s">
        <v>237</v>
      </c>
      <c r="K68" s="171">
        <v>0</v>
      </c>
      <c r="L68" s="172">
        <f>K68</f>
        <v>0</v>
      </c>
      <c r="M68" s="174" t="s">
        <v>237</v>
      </c>
      <c r="N68" s="175">
        <f>K68</f>
        <v>0</v>
      </c>
    </row>
    <row r="69" spans="1:14" ht="12" customHeight="1">
      <c r="A69" s="120" t="s">
        <v>278</v>
      </c>
      <c r="B69" s="118" t="s">
        <v>237</v>
      </c>
      <c r="C69" s="118" t="s">
        <v>237</v>
      </c>
      <c r="D69" s="118" t="s">
        <v>237</v>
      </c>
      <c r="E69" s="118" t="s">
        <v>237</v>
      </c>
      <c r="F69" s="118" t="s">
        <v>237</v>
      </c>
      <c r="G69" s="118" t="s">
        <v>237</v>
      </c>
      <c r="H69" s="118" t="s">
        <v>237</v>
      </c>
      <c r="I69" s="118" t="s">
        <v>237</v>
      </c>
      <c r="J69" s="162" t="s">
        <v>237</v>
      </c>
      <c r="K69" s="171">
        <v>0</v>
      </c>
      <c r="L69" s="172">
        <f>K69</f>
        <v>0</v>
      </c>
      <c r="M69" s="174" t="s">
        <v>237</v>
      </c>
      <c r="N69" s="175">
        <f>K69</f>
        <v>0</v>
      </c>
    </row>
    <row r="70" spans="1:14" ht="12" customHeight="1">
      <c r="A70" s="135" t="s">
        <v>279</v>
      </c>
      <c r="B70" s="118" t="s">
        <v>237</v>
      </c>
      <c r="C70" s="118" t="s">
        <v>237</v>
      </c>
      <c r="D70" s="118" t="s">
        <v>237</v>
      </c>
      <c r="E70" s="118" t="s">
        <v>237</v>
      </c>
      <c r="F70" s="118" t="s">
        <v>237</v>
      </c>
      <c r="G70" s="118" t="s">
        <v>237</v>
      </c>
      <c r="H70" s="118" t="s">
        <v>237</v>
      </c>
      <c r="I70" s="118" t="s">
        <v>237</v>
      </c>
      <c r="J70" s="162" t="s">
        <v>237</v>
      </c>
      <c r="K70" s="162" t="s">
        <v>237</v>
      </c>
      <c r="L70" s="174" t="s">
        <v>237</v>
      </c>
      <c r="M70" s="174" t="s">
        <v>237</v>
      </c>
      <c r="N70" s="175" t="s">
        <v>237</v>
      </c>
    </row>
    <row r="71" spans="1:14" ht="12" customHeight="1">
      <c r="A71" s="135" t="s">
        <v>280</v>
      </c>
      <c r="B71" s="118" t="s">
        <v>237</v>
      </c>
      <c r="C71" s="118" t="s">
        <v>237</v>
      </c>
      <c r="D71" s="118" t="s">
        <v>237</v>
      </c>
      <c r="E71" s="118" t="s">
        <v>237</v>
      </c>
      <c r="F71" s="118" t="s">
        <v>237</v>
      </c>
      <c r="G71" s="118" t="s">
        <v>237</v>
      </c>
      <c r="H71" s="118" t="s">
        <v>237</v>
      </c>
      <c r="I71" s="118" t="s">
        <v>237</v>
      </c>
      <c r="J71" s="162" t="s">
        <v>237</v>
      </c>
      <c r="K71" s="162" t="s">
        <v>237</v>
      </c>
      <c r="L71" s="174" t="s">
        <v>237</v>
      </c>
      <c r="M71" s="174" t="s">
        <v>237</v>
      </c>
      <c r="N71" s="175" t="s">
        <v>237</v>
      </c>
    </row>
    <row r="72" spans="1:14" ht="12" customHeight="1">
      <c r="A72" s="120" t="s">
        <v>271</v>
      </c>
      <c r="B72" s="118" t="s">
        <v>237</v>
      </c>
      <c r="C72" s="118" t="s">
        <v>237</v>
      </c>
      <c r="D72" s="118" t="s">
        <v>237</v>
      </c>
      <c r="E72" s="118" t="s">
        <v>237</v>
      </c>
      <c r="F72" s="118" t="s">
        <v>237</v>
      </c>
      <c r="G72" s="118" t="s">
        <v>237</v>
      </c>
      <c r="H72" s="118" t="s">
        <v>237</v>
      </c>
      <c r="I72" s="118" t="s">
        <v>237</v>
      </c>
      <c r="J72" s="162" t="s">
        <v>237</v>
      </c>
      <c r="K72" s="161" t="s">
        <v>237</v>
      </c>
      <c r="L72" s="179" t="s">
        <v>237</v>
      </c>
      <c r="M72" s="180" t="s">
        <v>237</v>
      </c>
      <c r="N72" s="175" t="s">
        <v>237</v>
      </c>
    </row>
    <row r="73" spans="1:14" ht="14.1" customHeight="1">
      <c r="A73" s="181" t="s">
        <v>275</v>
      </c>
      <c r="B73" s="140">
        <v>3707</v>
      </c>
      <c r="C73" s="140">
        <v>38412</v>
      </c>
      <c r="D73" s="142" t="s">
        <v>239</v>
      </c>
      <c r="E73" s="142" t="s">
        <v>239</v>
      </c>
      <c r="F73" s="142" t="s">
        <v>239</v>
      </c>
      <c r="G73" s="142" t="s">
        <v>239</v>
      </c>
      <c r="H73" s="182" t="s">
        <v>239</v>
      </c>
      <c r="I73" s="182" t="s">
        <v>239</v>
      </c>
      <c r="J73" s="183" t="s">
        <v>239</v>
      </c>
      <c r="K73" s="141">
        <f>SUM(K51:K72)</f>
        <v>45476</v>
      </c>
      <c r="L73" s="141">
        <f>SUM(L51:L72)</f>
        <v>45476</v>
      </c>
      <c r="M73" s="141">
        <f>M51</f>
        <v>0</v>
      </c>
      <c r="N73" s="184">
        <f>SUM(N51:N72)</f>
        <v>87595</v>
      </c>
    </row>
  </sheetData>
  <mergeCells count="19">
    <mergeCell ref="L41:L42"/>
    <mergeCell ref="M41:M42"/>
    <mergeCell ref="N41:N42"/>
    <mergeCell ref="F41:F42"/>
    <mergeCell ref="G41:G42"/>
    <mergeCell ref="H41:H42"/>
    <mergeCell ref="I41:I42"/>
    <mergeCell ref="J41:J42"/>
    <mergeCell ref="K41:K42"/>
    <mergeCell ref="A1:N1"/>
    <mergeCell ref="A2:A3"/>
    <mergeCell ref="B2:N2"/>
    <mergeCell ref="A39:N39"/>
    <mergeCell ref="A40:A42"/>
    <mergeCell ref="B40:N40"/>
    <mergeCell ref="B41:B42"/>
    <mergeCell ref="C41:C42"/>
    <mergeCell ref="D41:D42"/>
    <mergeCell ref="E41:E42"/>
  </mergeCells>
  <pageMargins left="0.70866141732283472" right="0.70866141732283472" top="0.74803149606299213" bottom="0.74803149606299213" header="0.31496062992125984" footer="0.31496062992125984"/>
  <pageSetup paperSize="9" scale="86" firstPageNumber="9" fitToHeight="0" orientation="landscape" r:id="rId1"/>
  <headerFooter>
    <oddHeader>&amp;L&amp;8&amp;KE73E2AŚródroczne skonsolidowane sprawozdanie finansowe Grupy Ailleron SA za okres od 1 stycznia 2020 r. do 31 marca 2020 r.</oddHeader>
    <oddFooter>&amp;C&amp;P</oddFooter>
  </headerFooter>
  <rowBreaks count="1" manualBreakCount="1">
    <brk id="38" max="1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463CBB-203F-40EA-8187-7457E3BC3DBC}">
  <sheetPr>
    <tabColor rgb="FF92D050"/>
    <pageSetUpPr fitToPage="1"/>
  </sheetPr>
  <dimension ref="A1:K100"/>
  <sheetViews>
    <sheetView showGridLines="0" view="pageBreakPreview" topLeftCell="B49" zoomScaleNormal="100" zoomScaleSheetLayoutView="100" workbookViewId="0">
      <selection activeCell="P62" sqref="P62"/>
    </sheetView>
  </sheetViews>
  <sheetFormatPr defaultColWidth="9.109375" defaultRowHeight="14.4"/>
  <cols>
    <col min="1" max="1" width="50.77734375" style="198" customWidth="1"/>
    <col min="2" max="2" width="5.77734375" style="196" customWidth="1"/>
    <col min="3" max="5" width="15.77734375" style="197" customWidth="1"/>
    <col min="6" max="7" width="9.109375" style="44"/>
    <col min="8" max="9" width="0" style="44" hidden="1" customWidth="1"/>
    <col min="10" max="16384" width="9.109375" style="44"/>
  </cols>
  <sheetData>
    <row r="1" spans="1:8" ht="29.4" customHeight="1">
      <c r="A1" s="185" t="s">
        <v>281</v>
      </c>
      <c r="B1" s="185"/>
      <c r="C1" s="185"/>
      <c r="D1" s="185"/>
      <c r="E1" s="185"/>
    </row>
    <row r="2" spans="1:8" ht="21" customHeight="1">
      <c r="A2" s="186" t="s">
        <v>1</v>
      </c>
      <c r="B2" s="187"/>
      <c r="C2" s="187"/>
      <c r="D2" s="187"/>
      <c r="E2" s="187"/>
    </row>
    <row r="3" spans="1:8">
      <c r="A3" s="188"/>
      <c r="B3" s="188"/>
      <c r="C3" s="188"/>
      <c r="D3" s="188"/>
      <c r="E3" s="188"/>
    </row>
    <row r="4" spans="1:8" s="10" customFormat="1" ht="18.600000000000001" customHeight="1">
      <c r="A4" s="5" t="s">
        <v>282</v>
      </c>
      <c r="B4" s="5"/>
      <c r="C4" s="5"/>
      <c r="D4" s="5"/>
      <c r="E4" s="5"/>
    </row>
    <row r="5" spans="1:8">
      <c r="A5" s="7" t="s">
        <v>3</v>
      </c>
      <c r="B5" s="8" t="s">
        <v>4</v>
      </c>
      <c r="C5" s="189" t="s">
        <v>5</v>
      </c>
      <c r="D5" s="189"/>
      <c r="E5" s="189"/>
    </row>
    <row r="6" spans="1:8" ht="26.4">
      <c r="A6" s="5"/>
      <c r="B6" s="11"/>
      <c r="C6" s="12" t="s">
        <v>6</v>
      </c>
      <c r="D6" s="190" t="s">
        <v>7</v>
      </c>
      <c r="E6" s="190" t="s">
        <v>8</v>
      </c>
      <c r="H6" s="44" t="e">
        <f>#REF!+F6+G6</f>
        <v>#REF!</v>
      </c>
    </row>
    <row r="7" spans="1:8">
      <c r="A7" s="13" t="s">
        <v>9</v>
      </c>
      <c r="B7" s="14"/>
      <c r="C7" s="32">
        <f>SUM(C8:C16)</f>
        <v>45257000</v>
      </c>
      <c r="D7" s="32">
        <f>SUM(D8:D16)</f>
        <v>47095000</v>
      </c>
      <c r="E7" s="32">
        <f>SUM(E8:E16)</f>
        <v>48963000</v>
      </c>
    </row>
    <row r="8" spans="1:8">
      <c r="A8" s="18" t="s">
        <v>10</v>
      </c>
      <c r="B8" s="19"/>
      <c r="C8" s="33">
        <v>6936000</v>
      </c>
      <c r="D8" s="33">
        <v>8270000</v>
      </c>
      <c r="E8" s="33">
        <v>11752000</v>
      </c>
    </row>
    <row r="9" spans="1:8">
      <c r="A9" s="18" t="s">
        <v>11</v>
      </c>
      <c r="B9" s="19"/>
      <c r="C9" s="33">
        <v>0</v>
      </c>
      <c r="D9" s="33">
        <v>0</v>
      </c>
      <c r="E9" s="33">
        <v>0</v>
      </c>
    </row>
    <row r="10" spans="1:8">
      <c r="A10" s="18" t="s">
        <v>12</v>
      </c>
      <c r="B10" s="19"/>
      <c r="C10" s="33">
        <v>27433000</v>
      </c>
      <c r="D10" s="33">
        <v>27433000</v>
      </c>
      <c r="E10" s="33">
        <v>27433000</v>
      </c>
    </row>
    <row r="11" spans="1:8">
      <c r="A11" s="18" t="s">
        <v>13</v>
      </c>
      <c r="B11" s="19"/>
      <c r="C11" s="33">
        <v>3279000</v>
      </c>
      <c r="D11" s="33">
        <v>3733000</v>
      </c>
      <c r="E11" s="33">
        <v>5106000</v>
      </c>
    </row>
    <row r="12" spans="1:8">
      <c r="A12" s="18" t="s">
        <v>14</v>
      </c>
      <c r="B12" s="19"/>
      <c r="C12" s="33">
        <v>4044000</v>
      </c>
      <c r="D12" s="33">
        <v>4044000</v>
      </c>
      <c r="E12" s="33">
        <v>3551000</v>
      </c>
    </row>
    <row r="13" spans="1:8">
      <c r="A13" s="18" t="s">
        <v>15</v>
      </c>
      <c r="B13" s="19"/>
      <c r="C13" s="33">
        <v>3565000</v>
      </c>
      <c r="D13" s="33">
        <v>3615000</v>
      </c>
      <c r="E13" s="33">
        <v>1121000</v>
      </c>
    </row>
    <row r="14" spans="1:8" hidden="1">
      <c r="A14" s="18" t="s">
        <v>283</v>
      </c>
      <c r="B14" s="19"/>
      <c r="C14" s="33"/>
      <c r="D14" s="33"/>
      <c r="E14" s="33"/>
    </row>
    <row r="15" spans="1:8">
      <c r="A15" s="18" t="s">
        <v>16</v>
      </c>
      <c r="B15" s="19"/>
      <c r="C15" s="33">
        <v>0</v>
      </c>
      <c r="D15" s="33">
        <v>0</v>
      </c>
      <c r="E15" s="33">
        <v>0</v>
      </c>
    </row>
    <row r="16" spans="1:8">
      <c r="A16" s="18" t="s">
        <v>17</v>
      </c>
      <c r="B16" s="19"/>
      <c r="C16" s="33">
        <v>0</v>
      </c>
      <c r="D16" s="33">
        <v>0</v>
      </c>
      <c r="E16" s="33">
        <v>0</v>
      </c>
    </row>
    <row r="17" spans="1:9">
      <c r="A17" s="13" t="s">
        <v>18</v>
      </c>
      <c r="B17" s="14"/>
      <c r="C17" s="32">
        <f>SUM(C18:C27)</f>
        <v>53857000</v>
      </c>
      <c r="D17" s="32">
        <f>SUM(D18:D27)</f>
        <v>68305000</v>
      </c>
      <c r="E17" s="32">
        <f>SUM(E18:E27)</f>
        <v>57075000</v>
      </c>
      <c r="I17" s="44" t="e">
        <f>#REF!-H17</f>
        <v>#REF!</v>
      </c>
    </row>
    <row r="18" spans="1:9">
      <c r="A18" s="18" t="s">
        <v>19</v>
      </c>
      <c r="B18" s="19"/>
      <c r="C18" s="33">
        <v>10725000</v>
      </c>
      <c r="D18" s="33">
        <v>9606000</v>
      </c>
      <c r="E18" s="33">
        <v>9285000</v>
      </c>
      <c r="I18" s="44" t="e">
        <f>#REF!-H18</f>
        <v>#REF!</v>
      </c>
    </row>
    <row r="19" spans="1:9">
      <c r="A19" s="18" t="s">
        <v>20</v>
      </c>
      <c r="B19" s="19"/>
      <c r="C19" s="33">
        <v>21883000</v>
      </c>
      <c r="D19" s="33">
        <v>39721000</v>
      </c>
      <c r="E19" s="33">
        <v>25582000</v>
      </c>
      <c r="I19" s="44" t="e">
        <f>#REF!-H19</f>
        <v>#REF!</v>
      </c>
    </row>
    <row r="20" spans="1:9" hidden="1">
      <c r="A20" s="18" t="s">
        <v>283</v>
      </c>
      <c r="B20" s="19"/>
      <c r="C20" s="33"/>
      <c r="D20" s="33"/>
      <c r="E20" s="33"/>
      <c r="I20" s="44" t="e">
        <f>#REF!-H20</f>
        <v>#REF!</v>
      </c>
    </row>
    <row r="21" spans="1:9" hidden="1">
      <c r="A21" s="18" t="s">
        <v>284</v>
      </c>
      <c r="B21" s="19"/>
      <c r="C21" s="33"/>
      <c r="D21" s="33"/>
      <c r="E21" s="33"/>
      <c r="I21" s="44" t="e">
        <f>#REF!-H21</f>
        <v>#REF!</v>
      </c>
    </row>
    <row r="22" spans="1:9">
      <c r="A22" s="18" t="s">
        <v>21</v>
      </c>
      <c r="B22" s="19"/>
      <c r="C22" s="33">
        <v>12115000</v>
      </c>
      <c r="D22" s="33">
        <v>13976000</v>
      </c>
      <c r="E22" s="33">
        <v>15069000</v>
      </c>
      <c r="I22" s="44" t="e">
        <f>#REF!-H22</f>
        <v>#REF!</v>
      </c>
    </row>
    <row r="23" spans="1:9">
      <c r="A23" s="18" t="s">
        <v>16</v>
      </c>
      <c r="B23" s="19"/>
      <c r="C23" s="33">
        <v>1082000</v>
      </c>
      <c r="D23" s="33">
        <v>635000</v>
      </c>
      <c r="E23" s="33">
        <v>1273000</v>
      </c>
    </row>
    <row r="24" spans="1:9">
      <c r="A24" s="18" t="s">
        <v>22</v>
      </c>
      <c r="B24" s="19"/>
      <c r="C24" s="33">
        <v>810000</v>
      </c>
      <c r="D24" s="33">
        <v>1480000</v>
      </c>
      <c r="E24" s="33">
        <v>911000</v>
      </c>
    </row>
    <row r="25" spans="1:9">
      <c r="A25" s="18" t="s">
        <v>23</v>
      </c>
      <c r="B25" s="19"/>
      <c r="C25" s="33">
        <v>0</v>
      </c>
      <c r="D25" s="33">
        <v>0</v>
      </c>
      <c r="E25" s="33">
        <v>0</v>
      </c>
    </row>
    <row r="26" spans="1:9">
      <c r="A26" s="18" t="s">
        <v>24</v>
      </c>
      <c r="B26" s="19"/>
      <c r="C26" s="33">
        <v>7242000</v>
      </c>
      <c r="D26" s="33">
        <v>2887000</v>
      </c>
      <c r="E26" s="33">
        <v>4955000</v>
      </c>
    </row>
    <row r="27" spans="1:9">
      <c r="A27" s="18" t="s">
        <v>25</v>
      </c>
      <c r="B27" s="19"/>
      <c r="C27" s="33">
        <v>0</v>
      </c>
      <c r="D27" s="33">
        <v>0</v>
      </c>
      <c r="E27" s="33">
        <v>0</v>
      </c>
    </row>
    <row r="28" spans="1:9">
      <c r="A28" s="22" t="s">
        <v>26</v>
      </c>
      <c r="B28" s="23"/>
      <c r="C28" s="191">
        <f>SUM(C7,C17)</f>
        <v>99114000</v>
      </c>
      <c r="D28" s="191">
        <f>SUM(D7,D17)</f>
        <v>115400000</v>
      </c>
      <c r="E28" s="191">
        <f>SUM(E7,E17)</f>
        <v>106038000</v>
      </c>
    </row>
    <row r="29" spans="1:9">
      <c r="A29" s="192"/>
      <c r="B29" s="192"/>
      <c r="C29" s="30"/>
      <c r="D29" s="30"/>
      <c r="E29" s="30"/>
    </row>
    <row r="30" spans="1:9" s="10" customFormat="1" ht="21.75" hidden="1" customHeight="1">
      <c r="A30" s="193" t="s">
        <v>285</v>
      </c>
      <c r="B30" s="193"/>
      <c r="C30" s="193"/>
      <c r="D30" s="193"/>
      <c r="E30" s="193"/>
    </row>
    <row r="31" spans="1:9">
      <c r="A31" s="7" t="s">
        <v>28</v>
      </c>
      <c r="B31" s="8" t="s">
        <v>4</v>
      </c>
      <c r="C31" s="194" t="s">
        <v>5</v>
      </c>
      <c r="D31" s="194"/>
      <c r="E31" s="194"/>
    </row>
    <row r="32" spans="1:9" ht="29.4" customHeight="1">
      <c r="A32" s="5"/>
      <c r="B32" s="11"/>
      <c r="C32" s="12" t="str">
        <f>C6</f>
        <v>Stan na 
31/03/2020</v>
      </c>
      <c r="D32" s="12" t="str">
        <f>D6</f>
        <v>Stan na 
31/12/2019</v>
      </c>
      <c r="E32" s="12" t="str">
        <f>E6</f>
        <v>Stan na 
31/03/2019</v>
      </c>
    </row>
    <row r="33" spans="1:5">
      <c r="A33" s="13" t="s">
        <v>29</v>
      </c>
      <c r="B33" s="14"/>
      <c r="C33" s="32">
        <f>SUM(C34:C38)</f>
        <v>65323000</v>
      </c>
      <c r="D33" s="32">
        <f>SUM(D34:D38)</f>
        <v>67574000</v>
      </c>
      <c r="E33" s="32">
        <f>SUM(E34:E38)</f>
        <v>72939000</v>
      </c>
    </row>
    <row r="34" spans="1:5">
      <c r="A34" s="18" t="s">
        <v>30</v>
      </c>
      <c r="B34" s="19"/>
      <c r="C34" s="33">
        <v>3707000</v>
      </c>
      <c r="D34" s="33">
        <v>3707000</v>
      </c>
      <c r="E34" s="33">
        <v>3707000</v>
      </c>
    </row>
    <row r="35" spans="1:5">
      <c r="A35" s="18" t="s">
        <v>31</v>
      </c>
      <c r="B35" s="19"/>
      <c r="C35" s="33">
        <v>38412000</v>
      </c>
      <c r="D35" s="33">
        <v>38412000</v>
      </c>
      <c r="E35" s="33">
        <v>38412000</v>
      </c>
    </row>
    <row r="36" spans="1:5">
      <c r="A36" s="18" t="s">
        <v>32</v>
      </c>
      <c r="B36" s="19"/>
      <c r="C36" s="33">
        <v>23204000</v>
      </c>
      <c r="D36" s="33">
        <v>25455000</v>
      </c>
      <c r="E36" s="33">
        <v>30820000</v>
      </c>
    </row>
    <row r="37" spans="1:5">
      <c r="A37" s="18" t="s">
        <v>33</v>
      </c>
      <c r="B37" s="19"/>
      <c r="C37" s="33">
        <v>0</v>
      </c>
      <c r="D37" s="33">
        <v>0</v>
      </c>
      <c r="E37" s="33">
        <v>0</v>
      </c>
    </row>
    <row r="38" spans="1:5" ht="29.25" customHeight="1">
      <c r="A38" s="18" t="s">
        <v>34</v>
      </c>
      <c r="B38" s="19"/>
      <c r="C38" s="33">
        <v>0</v>
      </c>
      <c r="D38" s="33">
        <v>0</v>
      </c>
      <c r="E38" s="33">
        <v>0</v>
      </c>
    </row>
    <row r="39" spans="1:5">
      <c r="A39" s="13" t="s">
        <v>37</v>
      </c>
      <c r="B39" s="14"/>
      <c r="C39" s="32">
        <f>SUM(C40,C50)</f>
        <v>33791000</v>
      </c>
      <c r="D39" s="32">
        <f>SUM(D40,D50)</f>
        <v>47826000</v>
      </c>
      <c r="E39" s="32">
        <f>SUM(E40,E50)</f>
        <v>33099000</v>
      </c>
    </row>
    <row r="40" spans="1:5">
      <c r="A40" s="195" t="s">
        <v>38</v>
      </c>
      <c r="B40" s="14"/>
      <c r="C40" s="32">
        <f>SUM(C41:C49)</f>
        <v>9852000</v>
      </c>
      <c r="D40" s="32">
        <f>SUM(D41:D49)</f>
        <v>11792000</v>
      </c>
      <c r="E40" s="32">
        <f>SUM(E41:E49)</f>
        <v>11858000</v>
      </c>
    </row>
    <row r="41" spans="1:5">
      <c r="A41" s="34" t="s">
        <v>39</v>
      </c>
      <c r="B41" s="19"/>
      <c r="C41" s="33">
        <v>169000</v>
      </c>
      <c r="D41" s="33">
        <v>392000</v>
      </c>
      <c r="E41" s="33">
        <v>764000</v>
      </c>
    </row>
    <row r="42" spans="1:5">
      <c r="A42" s="34" t="s">
        <v>40</v>
      </c>
      <c r="B42" s="19"/>
      <c r="C42" s="33">
        <v>4540000</v>
      </c>
      <c r="D42" s="33">
        <v>5377000</v>
      </c>
      <c r="E42" s="33">
        <v>3868000</v>
      </c>
    </row>
    <row r="43" spans="1:5">
      <c r="A43" s="18" t="s">
        <v>41</v>
      </c>
      <c r="B43" s="19"/>
      <c r="C43" s="33">
        <v>852000</v>
      </c>
      <c r="D43" s="33">
        <v>1779000</v>
      </c>
      <c r="E43" s="33">
        <v>4540000</v>
      </c>
    </row>
    <row r="44" spans="1:5">
      <c r="A44" s="18" t="s">
        <v>42</v>
      </c>
      <c r="B44" s="19"/>
      <c r="C44" s="33">
        <v>1358000</v>
      </c>
      <c r="D44" s="33">
        <v>1358000</v>
      </c>
      <c r="E44" s="33">
        <v>1251000</v>
      </c>
    </row>
    <row r="45" spans="1:5">
      <c r="A45" s="18" t="s">
        <v>286</v>
      </c>
      <c r="B45" s="19"/>
      <c r="C45" s="33">
        <v>21000</v>
      </c>
      <c r="D45" s="33">
        <v>21000</v>
      </c>
      <c r="E45" s="33">
        <v>21000</v>
      </c>
    </row>
    <row r="46" spans="1:5">
      <c r="A46" s="18" t="s">
        <v>287</v>
      </c>
      <c r="B46" s="19"/>
      <c r="C46" s="33">
        <v>0</v>
      </c>
      <c r="D46" s="33">
        <v>0</v>
      </c>
      <c r="E46" s="33">
        <v>0</v>
      </c>
    </row>
    <row r="47" spans="1:5">
      <c r="A47" s="18" t="s">
        <v>45</v>
      </c>
      <c r="B47" s="19"/>
      <c r="C47" s="33">
        <v>2912000</v>
      </c>
      <c r="D47" s="33">
        <v>2865000</v>
      </c>
      <c r="E47" s="33">
        <v>1414000</v>
      </c>
    </row>
    <row r="48" spans="1:5">
      <c r="A48" s="18" t="s">
        <v>46</v>
      </c>
      <c r="B48" s="19"/>
      <c r="C48" s="33">
        <v>0</v>
      </c>
      <c r="D48" s="33">
        <v>0</v>
      </c>
      <c r="E48" s="33">
        <v>0</v>
      </c>
    </row>
    <row r="49" spans="1:5">
      <c r="A49" s="18" t="s">
        <v>47</v>
      </c>
      <c r="B49" s="19"/>
      <c r="C49" s="33">
        <v>0</v>
      </c>
      <c r="D49" s="33">
        <v>0</v>
      </c>
      <c r="E49" s="33">
        <v>0</v>
      </c>
    </row>
    <row r="50" spans="1:5">
      <c r="A50" s="13" t="s">
        <v>48</v>
      </c>
      <c r="B50" s="14"/>
      <c r="C50" s="32">
        <f>SUM(C51:C62)</f>
        <v>23939000</v>
      </c>
      <c r="D50" s="32">
        <f>SUM(D51:D62)</f>
        <v>36034000</v>
      </c>
      <c r="E50" s="32">
        <f>SUM(E51:E62)</f>
        <v>21241000</v>
      </c>
    </row>
    <row r="51" spans="1:5">
      <c r="A51" s="18" t="s">
        <v>49</v>
      </c>
      <c r="B51" s="19"/>
      <c r="C51" s="33">
        <v>8658000</v>
      </c>
      <c r="D51" s="33">
        <v>10944000</v>
      </c>
      <c r="E51" s="33">
        <v>7511000</v>
      </c>
    </row>
    <row r="52" spans="1:5">
      <c r="A52" s="18" t="s">
        <v>50</v>
      </c>
      <c r="B52" s="19"/>
      <c r="C52" s="33">
        <v>1629000</v>
      </c>
      <c r="D52" s="33">
        <v>2819000</v>
      </c>
      <c r="E52" s="33">
        <v>858000</v>
      </c>
    </row>
    <row r="53" spans="1:5">
      <c r="A53" s="18" t="s">
        <v>51</v>
      </c>
      <c r="B53" s="19"/>
      <c r="C53" s="33">
        <v>3168000</v>
      </c>
      <c r="D53" s="33">
        <v>8263000</v>
      </c>
      <c r="E53" s="33">
        <v>3143000</v>
      </c>
    </row>
    <row r="54" spans="1:5">
      <c r="A54" s="18" t="s">
        <v>52</v>
      </c>
      <c r="B54" s="19"/>
      <c r="C54" s="33">
        <v>715000</v>
      </c>
      <c r="D54" s="33">
        <v>658000</v>
      </c>
      <c r="E54" s="33">
        <v>1092000</v>
      </c>
    </row>
    <row r="55" spans="1:5">
      <c r="A55" s="18" t="s">
        <v>53</v>
      </c>
      <c r="B55" s="19"/>
      <c r="C55" s="33">
        <v>0</v>
      </c>
      <c r="D55" s="33">
        <v>0</v>
      </c>
      <c r="E55" s="33">
        <v>0</v>
      </c>
    </row>
    <row r="56" spans="1:5">
      <c r="A56" s="18" t="s">
        <v>54</v>
      </c>
      <c r="B56" s="19"/>
      <c r="C56" s="33">
        <v>0</v>
      </c>
      <c r="D56" s="33">
        <v>0</v>
      </c>
      <c r="E56" s="33">
        <v>0</v>
      </c>
    </row>
    <row r="57" spans="1:5">
      <c r="A57" s="18" t="s">
        <v>55</v>
      </c>
      <c r="B57" s="19"/>
      <c r="C57" s="33">
        <v>1622000</v>
      </c>
      <c r="D57" s="33">
        <v>4756000</v>
      </c>
      <c r="E57" s="33">
        <v>1486000</v>
      </c>
    </row>
    <row r="58" spans="1:5">
      <c r="A58" s="18" t="s">
        <v>42</v>
      </c>
      <c r="B58" s="19"/>
      <c r="C58" s="33">
        <v>0</v>
      </c>
      <c r="D58" s="33">
        <v>0</v>
      </c>
      <c r="E58" s="33">
        <v>0</v>
      </c>
    </row>
    <row r="59" spans="1:5">
      <c r="A59" s="18" t="s">
        <v>57</v>
      </c>
      <c r="B59" s="19"/>
      <c r="C59" s="33">
        <v>0</v>
      </c>
      <c r="D59" s="33">
        <v>0</v>
      </c>
      <c r="E59" s="33">
        <v>0</v>
      </c>
    </row>
    <row r="60" spans="1:5">
      <c r="A60" s="18" t="s">
        <v>47</v>
      </c>
      <c r="B60" s="19"/>
      <c r="C60" s="33">
        <v>628000</v>
      </c>
      <c r="D60" s="33">
        <v>1414000</v>
      </c>
      <c r="E60" s="33">
        <v>288000</v>
      </c>
    </row>
    <row r="61" spans="1:5">
      <c r="A61" s="18" t="s">
        <v>58</v>
      </c>
      <c r="B61" s="19"/>
      <c r="C61" s="33">
        <v>7519000</v>
      </c>
      <c r="D61" s="33">
        <v>7180000</v>
      </c>
      <c r="E61" s="33">
        <v>6863000</v>
      </c>
    </row>
    <row r="62" spans="1:5" ht="22.8">
      <c r="A62" s="18" t="s">
        <v>59</v>
      </c>
      <c r="B62" s="19"/>
      <c r="C62" s="33">
        <v>0</v>
      </c>
      <c r="D62" s="33">
        <v>0</v>
      </c>
      <c r="E62" s="33">
        <v>0</v>
      </c>
    </row>
    <row r="63" spans="1:5" ht="14.25" customHeight="1">
      <c r="A63" s="22" t="s">
        <v>60</v>
      </c>
      <c r="B63" s="23"/>
      <c r="C63" s="191">
        <f>SUM(C33,C39)</f>
        <v>99114000</v>
      </c>
      <c r="D63" s="191">
        <f>SUM(D33,D39)</f>
        <v>115400000</v>
      </c>
      <c r="E63" s="191">
        <f>SUM(E33,E39)</f>
        <v>106038000</v>
      </c>
    </row>
    <row r="75" spans="1:5">
      <c r="A75" s="44"/>
      <c r="B75" s="44"/>
      <c r="C75" s="44"/>
      <c r="D75" s="44"/>
      <c r="E75" s="44"/>
    </row>
    <row r="76" spans="1:5">
      <c r="A76" s="44"/>
      <c r="B76" s="44"/>
      <c r="C76" s="44"/>
      <c r="D76" s="44"/>
      <c r="E76" s="44"/>
    </row>
    <row r="77" spans="1:5">
      <c r="A77" s="44"/>
      <c r="B77" s="44"/>
      <c r="C77" s="44"/>
      <c r="D77" s="44"/>
      <c r="E77" s="44"/>
    </row>
    <row r="78" spans="1:5">
      <c r="A78" s="44"/>
      <c r="B78" s="44"/>
      <c r="C78" s="44"/>
      <c r="D78" s="44"/>
      <c r="E78" s="44"/>
    </row>
    <row r="79" spans="1:5">
      <c r="A79" s="44"/>
      <c r="B79" s="44"/>
      <c r="C79" s="44"/>
      <c r="D79" s="44"/>
      <c r="E79" s="44"/>
    </row>
    <row r="80" spans="1:5">
      <c r="A80" s="44"/>
      <c r="B80" s="44"/>
      <c r="C80" s="44"/>
      <c r="D80" s="44"/>
      <c r="E80" s="44"/>
    </row>
    <row r="81" spans="1:5">
      <c r="A81" s="44"/>
      <c r="B81" s="44"/>
      <c r="C81" s="44"/>
      <c r="D81" s="44"/>
      <c r="E81" s="44"/>
    </row>
    <row r="82" spans="1:5">
      <c r="A82" s="44"/>
      <c r="B82" s="44"/>
      <c r="C82" s="44"/>
      <c r="D82" s="44"/>
      <c r="E82" s="44"/>
    </row>
    <row r="83" spans="1:5">
      <c r="A83" s="44"/>
      <c r="B83" s="44"/>
      <c r="C83" s="44"/>
      <c r="D83" s="44"/>
      <c r="E83" s="44"/>
    </row>
    <row r="84" spans="1:5">
      <c r="A84" s="44"/>
      <c r="B84" s="44"/>
      <c r="C84" s="44"/>
      <c r="D84" s="44"/>
      <c r="E84" s="44"/>
    </row>
    <row r="85" spans="1:5">
      <c r="A85" s="44"/>
      <c r="B85" s="44"/>
      <c r="C85" s="44"/>
      <c r="D85" s="44"/>
      <c r="E85" s="44"/>
    </row>
    <row r="86" spans="1:5">
      <c r="A86" s="44"/>
      <c r="B86" s="44"/>
      <c r="C86" s="44"/>
      <c r="D86" s="44"/>
      <c r="E86" s="44"/>
    </row>
    <row r="87" spans="1:5">
      <c r="A87" s="44"/>
      <c r="B87" s="44"/>
      <c r="C87" s="44"/>
      <c r="D87" s="44"/>
      <c r="E87" s="44"/>
    </row>
    <row r="88" spans="1:5">
      <c r="A88" s="44"/>
      <c r="B88" s="44"/>
      <c r="C88" s="44"/>
      <c r="D88" s="44"/>
      <c r="E88" s="44"/>
    </row>
    <row r="89" spans="1:5">
      <c r="A89" s="44"/>
      <c r="B89" s="44"/>
      <c r="C89" s="44"/>
      <c r="D89" s="44"/>
      <c r="E89" s="44"/>
    </row>
    <row r="90" spans="1:5">
      <c r="A90" s="44"/>
      <c r="B90" s="44"/>
      <c r="C90" s="44"/>
      <c r="D90" s="44"/>
      <c r="E90" s="44"/>
    </row>
    <row r="91" spans="1:5">
      <c r="A91" s="44"/>
      <c r="B91" s="44"/>
      <c r="C91" s="44"/>
      <c r="D91" s="44"/>
      <c r="E91" s="44"/>
    </row>
    <row r="92" spans="1:5">
      <c r="A92" s="44"/>
      <c r="B92" s="44"/>
      <c r="C92" s="44"/>
      <c r="D92" s="44"/>
      <c r="E92" s="44"/>
    </row>
    <row r="93" spans="1:5">
      <c r="A93" s="44"/>
      <c r="B93" s="44"/>
      <c r="C93" s="44"/>
      <c r="D93" s="44"/>
      <c r="E93" s="44"/>
    </row>
    <row r="94" spans="1:5">
      <c r="A94" s="44"/>
      <c r="B94" s="44"/>
      <c r="C94" s="44"/>
      <c r="D94" s="44"/>
      <c r="E94" s="44"/>
    </row>
    <row r="95" spans="1:5">
      <c r="A95" s="44"/>
      <c r="B95" s="44"/>
      <c r="C95" s="44"/>
      <c r="D95" s="44"/>
      <c r="E95" s="44"/>
    </row>
    <row r="96" spans="1:5">
      <c r="A96" s="44"/>
      <c r="B96" s="44"/>
      <c r="C96" s="44"/>
      <c r="D96" s="44"/>
      <c r="E96" s="44"/>
    </row>
    <row r="97" spans="1:5">
      <c r="A97" s="44"/>
      <c r="B97" s="44"/>
      <c r="C97" s="44"/>
      <c r="D97" s="44"/>
      <c r="E97" s="44"/>
    </row>
    <row r="98" spans="1:5">
      <c r="A98" s="44"/>
      <c r="B98" s="44"/>
      <c r="C98" s="44"/>
      <c r="D98" s="44"/>
      <c r="E98" s="44"/>
    </row>
    <row r="99" spans="1:5">
      <c r="A99" s="44"/>
      <c r="B99" s="44"/>
      <c r="C99" s="44"/>
      <c r="D99" s="44"/>
      <c r="E99" s="44"/>
    </row>
    <row r="100" spans="1:5">
      <c r="A100" s="44"/>
      <c r="B100" s="44"/>
      <c r="C100" s="44"/>
      <c r="D100" s="44"/>
      <c r="E100" s="44"/>
    </row>
  </sheetData>
  <mergeCells count="12">
    <mergeCell ref="A29:B29"/>
    <mergeCell ref="A30:E30"/>
    <mergeCell ref="A31:A32"/>
    <mergeCell ref="B31:B32"/>
    <mergeCell ref="C31:E31"/>
    <mergeCell ref="A1:E1"/>
    <mergeCell ref="A2:E2"/>
    <mergeCell ref="A3:E3"/>
    <mergeCell ref="A4:E4"/>
    <mergeCell ref="A5:A6"/>
    <mergeCell ref="B5:B6"/>
    <mergeCell ref="C5:E5"/>
  </mergeCells>
  <pageMargins left="0.70866141732283472" right="0.70866141732283472" top="0.74803149606299213" bottom="0.74803149606299213" header="0.31496062992125984" footer="0.31496062992125984"/>
  <pageSetup paperSize="9" scale="78" firstPageNumber="78" orientation="portrait" useFirstPageNumber="1" r:id="rId1"/>
  <headerFooter>
    <oddHeader>&amp;L&amp;8&amp;KE73E2AŚródroczne jednostkowe sprawozdanie finansowe  Ailleron SA za okres od 1 stycznia 2020 r. do 31 marca 2020 r.</oddHeader>
    <oddFooter>&amp;C&amp;P</oddFooter>
  </headerFooter>
  <rowBreaks count="1" manualBreakCount="1">
    <brk id="29" max="5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09CA87-1073-471B-83B0-CE423B76CB32}">
  <sheetPr>
    <tabColor rgb="FF92D050"/>
    <pageSetUpPr fitToPage="1"/>
  </sheetPr>
  <dimension ref="A1:G109"/>
  <sheetViews>
    <sheetView showGridLines="0" view="pageBreakPreview" topLeftCell="A58" zoomScaleNormal="115" zoomScaleSheetLayoutView="100" workbookViewId="0">
      <selection activeCell="E13" sqref="E1:O1048576"/>
    </sheetView>
  </sheetViews>
  <sheetFormatPr defaultRowHeight="14.4"/>
  <cols>
    <col min="1" max="1" width="50.6640625" style="84" customWidth="1"/>
    <col min="2" max="2" width="10.6640625" style="84" customWidth="1"/>
    <col min="3" max="4" width="17.6640625" style="84" customWidth="1"/>
    <col min="5" max="16384" width="8.88671875" style="44"/>
  </cols>
  <sheetData>
    <row r="1" spans="1:4" ht="37.5" customHeight="1">
      <c r="A1" s="5" t="s">
        <v>288</v>
      </c>
      <c r="B1" s="5"/>
      <c r="C1" s="5"/>
      <c r="D1" s="5"/>
    </row>
    <row r="2" spans="1:4" ht="15" customHeight="1">
      <c r="A2" s="43" t="s">
        <v>62</v>
      </c>
      <c r="B2" s="8"/>
      <c r="C2" s="9" t="s">
        <v>63</v>
      </c>
      <c r="D2" s="9"/>
    </row>
    <row r="3" spans="1:4" ht="35.25" customHeight="1">
      <c r="A3" s="43"/>
      <c r="B3" s="11"/>
      <c r="C3" s="45" t="s">
        <v>64</v>
      </c>
      <c r="D3" s="45" t="s">
        <v>289</v>
      </c>
    </row>
    <row r="4" spans="1:4">
      <c r="A4" s="46" t="s">
        <v>66</v>
      </c>
      <c r="B4" s="47"/>
      <c r="C4" s="199"/>
      <c r="D4" s="199"/>
    </row>
    <row r="5" spans="1:4">
      <c r="A5" s="200" t="s">
        <v>67</v>
      </c>
      <c r="B5" s="201"/>
      <c r="C5" s="202">
        <f>SUM(C6:C8)</f>
        <v>22796000</v>
      </c>
      <c r="D5" s="202">
        <f>SUM(D6:D8)</f>
        <v>26084000</v>
      </c>
    </row>
    <row r="6" spans="1:4">
      <c r="A6" s="203" t="s">
        <v>68</v>
      </c>
      <c r="B6" s="204"/>
      <c r="C6" s="20">
        <v>0</v>
      </c>
      <c r="D6" s="20">
        <v>0</v>
      </c>
    </row>
    <row r="7" spans="1:4">
      <c r="A7" s="203" t="s">
        <v>69</v>
      </c>
      <c r="B7" s="204"/>
      <c r="C7" s="20">
        <v>21256000</v>
      </c>
      <c r="D7" s="20">
        <v>23922000</v>
      </c>
    </row>
    <row r="8" spans="1:4">
      <c r="A8" s="203" t="s">
        <v>70</v>
      </c>
      <c r="B8" s="204"/>
      <c r="C8" s="20">
        <v>1540000</v>
      </c>
      <c r="D8" s="20">
        <v>2162000</v>
      </c>
    </row>
    <row r="9" spans="1:4" ht="22.8">
      <c r="A9" s="200" t="s">
        <v>290</v>
      </c>
      <c r="B9" s="201"/>
      <c r="C9" s="205">
        <f>SUM(C10:C12)</f>
        <v>19213000</v>
      </c>
      <c r="D9" s="205">
        <f>SUM(D10:D12)</f>
        <v>21013000</v>
      </c>
    </row>
    <row r="10" spans="1:4">
      <c r="A10" s="203" t="s">
        <v>72</v>
      </c>
      <c r="B10" s="204"/>
      <c r="C10" s="20">
        <v>0</v>
      </c>
      <c r="D10" s="20">
        <v>0</v>
      </c>
    </row>
    <row r="11" spans="1:4">
      <c r="A11" s="203" t="s">
        <v>73</v>
      </c>
      <c r="B11" s="204"/>
      <c r="C11" s="20">
        <v>17820000</v>
      </c>
      <c r="D11" s="20">
        <v>19028000</v>
      </c>
    </row>
    <row r="12" spans="1:4">
      <c r="A12" s="203" t="s">
        <v>74</v>
      </c>
      <c r="B12" s="204"/>
      <c r="C12" s="20">
        <v>1393000</v>
      </c>
      <c r="D12" s="20">
        <v>1985000</v>
      </c>
    </row>
    <row r="13" spans="1:4">
      <c r="A13" s="95" t="s">
        <v>75</v>
      </c>
      <c r="B13" s="201"/>
      <c r="C13" s="202">
        <f>SUM(C5,-C9)</f>
        <v>3583000</v>
      </c>
      <c r="D13" s="202">
        <f>SUM(D5,-D9)</f>
        <v>5071000</v>
      </c>
    </row>
    <row r="14" spans="1:4">
      <c r="A14" s="203" t="s">
        <v>76</v>
      </c>
      <c r="B14" s="204"/>
      <c r="C14" s="20">
        <v>3331000</v>
      </c>
      <c r="D14" s="20">
        <v>3565000</v>
      </c>
    </row>
    <row r="15" spans="1:4">
      <c r="A15" s="203" t="s">
        <v>77</v>
      </c>
      <c r="B15" s="204"/>
      <c r="C15" s="20">
        <v>2726000</v>
      </c>
      <c r="D15" s="20">
        <v>2268000</v>
      </c>
    </row>
    <row r="16" spans="1:4">
      <c r="A16" s="203" t="s">
        <v>78</v>
      </c>
      <c r="B16" s="204"/>
      <c r="C16" s="20">
        <v>89000</v>
      </c>
      <c r="D16" s="20">
        <v>19000</v>
      </c>
    </row>
    <row r="17" spans="1:4">
      <c r="A17" s="203" t="s">
        <v>79</v>
      </c>
      <c r="B17" s="204"/>
      <c r="C17" s="20">
        <v>50000</v>
      </c>
      <c r="D17" s="20">
        <v>0</v>
      </c>
    </row>
    <row r="18" spans="1:4">
      <c r="A18" s="95" t="s">
        <v>80</v>
      </c>
      <c r="B18" s="201"/>
      <c r="C18" s="205">
        <f>C13-C14-C15+C16-C17</f>
        <v>-2435000</v>
      </c>
      <c r="D18" s="205">
        <f>D13-D14-D15+D16-D17</f>
        <v>-743000</v>
      </c>
    </row>
    <row r="19" spans="1:4">
      <c r="A19" s="203" t="s">
        <v>81</v>
      </c>
      <c r="B19" s="204"/>
      <c r="C19" s="20">
        <v>329000</v>
      </c>
      <c r="D19" s="20">
        <v>9000</v>
      </c>
    </row>
    <row r="20" spans="1:4">
      <c r="A20" s="203" t="s">
        <v>82</v>
      </c>
      <c r="B20" s="204"/>
      <c r="C20" s="20">
        <v>48000</v>
      </c>
      <c r="D20" s="20">
        <v>208000</v>
      </c>
    </row>
    <row r="21" spans="1:4">
      <c r="A21" s="203" t="s">
        <v>83</v>
      </c>
      <c r="B21" s="204"/>
      <c r="C21" s="20">
        <v>0</v>
      </c>
      <c r="D21" s="20">
        <v>0</v>
      </c>
    </row>
    <row r="22" spans="1:4">
      <c r="A22" s="203" t="s">
        <v>84</v>
      </c>
      <c r="B22" s="204"/>
      <c r="C22" s="20">
        <v>0</v>
      </c>
      <c r="D22" s="20">
        <v>0</v>
      </c>
    </row>
    <row r="23" spans="1:4" ht="15" hidden="1" customHeight="1">
      <c r="A23" s="206" t="s">
        <v>85</v>
      </c>
      <c r="B23" s="207"/>
      <c r="C23" s="208"/>
      <c r="D23" s="208"/>
    </row>
    <row r="24" spans="1:4">
      <c r="A24" s="95" t="s">
        <v>86</v>
      </c>
      <c r="B24" s="201"/>
      <c r="C24" s="202">
        <f>C18+C19-C20+C21+C22+C23</f>
        <v>-2154000</v>
      </c>
      <c r="D24" s="202">
        <f>D18+D19-D20+D21+D22+D23</f>
        <v>-942000</v>
      </c>
    </row>
    <row r="25" spans="1:4">
      <c r="A25" s="95" t="s">
        <v>87</v>
      </c>
      <c r="B25" s="201"/>
      <c r="C25" s="202">
        <v>97000</v>
      </c>
      <c r="D25" s="202">
        <v>139000</v>
      </c>
    </row>
    <row r="26" spans="1:4">
      <c r="A26" s="203" t="s">
        <v>88</v>
      </c>
      <c r="B26" s="204"/>
      <c r="C26" s="20">
        <v>0</v>
      </c>
      <c r="D26" s="20">
        <v>55000</v>
      </c>
    </row>
    <row r="27" spans="1:4">
      <c r="A27" s="203" t="s">
        <v>89</v>
      </c>
      <c r="B27" s="204"/>
      <c r="C27" s="20">
        <v>97000</v>
      </c>
      <c r="D27" s="20">
        <v>84000</v>
      </c>
    </row>
    <row r="28" spans="1:4">
      <c r="A28" s="95" t="s">
        <v>90</v>
      </c>
      <c r="B28" s="201"/>
      <c r="C28" s="202">
        <f>C24-C25</f>
        <v>-2251000</v>
      </c>
      <c r="D28" s="202">
        <f>D24-D25</f>
        <v>-1081000</v>
      </c>
    </row>
    <row r="29" spans="1:4">
      <c r="A29" s="209" t="s">
        <v>91</v>
      </c>
      <c r="B29" s="210"/>
      <c r="C29" s="202"/>
      <c r="D29" s="202"/>
    </row>
    <row r="30" spans="1:4">
      <c r="A30" s="203" t="s">
        <v>92</v>
      </c>
      <c r="B30" s="204"/>
      <c r="C30" s="20"/>
      <c r="D30" s="20"/>
    </row>
    <row r="31" spans="1:4">
      <c r="A31" s="22" t="s">
        <v>291</v>
      </c>
      <c r="B31" s="60"/>
      <c r="C31" s="211">
        <f>SUM(C28,C30)</f>
        <v>-2251000</v>
      </c>
      <c r="D31" s="211">
        <f>SUM(D28,D30)</f>
        <v>-1081000</v>
      </c>
    </row>
    <row r="32" spans="1:4" ht="33.6" customHeight="1">
      <c r="A32" s="31" t="s">
        <v>292</v>
      </c>
      <c r="B32" s="31"/>
      <c r="C32" s="31"/>
      <c r="D32" s="31"/>
    </row>
    <row r="33" spans="1:4" ht="17.25" customHeight="1">
      <c r="A33" s="43" t="s">
        <v>62</v>
      </c>
      <c r="B33" s="8" t="s">
        <v>4</v>
      </c>
      <c r="C33" s="9" t="s">
        <v>63</v>
      </c>
      <c r="D33" s="9"/>
    </row>
    <row r="34" spans="1:4" ht="39" customHeight="1">
      <c r="A34" s="43"/>
      <c r="B34" s="11"/>
      <c r="C34" s="45" t="s">
        <v>64</v>
      </c>
      <c r="D34" s="45" t="s">
        <v>65</v>
      </c>
    </row>
    <row r="35" spans="1:4" ht="28.5" customHeight="1">
      <c r="A35" s="212" t="s">
        <v>97</v>
      </c>
      <c r="B35" s="213"/>
      <c r="C35" s="214">
        <f>C31</f>
        <v>-2251000</v>
      </c>
      <c r="D35" s="214">
        <f>D31</f>
        <v>-1081000</v>
      </c>
    </row>
    <row r="36" spans="1:4">
      <c r="A36" s="203" t="s">
        <v>98</v>
      </c>
      <c r="B36" s="204"/>
      <c r="C36" s="20">
        <f>C35</f>
        <v>-2251000</v>
      </c>
      <c r="D36" s="20">
        <f>D35</f>
        <v>-1081000</v>
      </c>
    </row>
    <row r="37" spans="1:4">
      <c r="A37" s="203" t="s">
        <v>99</v>
      </c>
      <c r="B37" s="204"/>
      <c r="C37" s="20">
        <v>-3</v>
      </c>
      <c r="D37" s="20">
        <v>-2</v>
      </c>
    </row>
    <row r="38" spans="1:4">
      <c r="A38" s="215" t="s">
        <v>100</v>
      </c>
      <c r="B38" s="216"/>
      <c r="C38" s="217"/>
      <c r="D38" s="218"/>
    </row>
    <row r="39" spans="1:4">
      <c r="A39" s="219" t="s">
        <v>101</v>
      </c>
      <c r="B39" s="220"/>
      <c r="C39" s="221"/>
      <c r="D39" s="222"/>
    </row>
    <row r="40" spans="1:4">
      <c r="A40" s="223" t="s">
        <v>102</v>
      </c>
      <c r="B40" s="204"/>
      <c r="C40" s="224"/>
      <c r="D40" s="224"/>
    </row>
    <row r="41" spans="1:4">
      <c r="A41" s="225" t="s">
        <v>103</v>
      </c>
      <c r="B41" s="204"/>
      <c r="C41" s="226">
        <f>C36/(11605504+750000)</f>
        <v>-0.18218601199918677</v>
      </c>
      <c r="D41" s="227">
        <v>-0.09</v>
      </c>
    </row>
    <row r="42" spans="1:4">
      <c r="A42" s="203" t="s">
        <v>104</v>
      </c>
      <c r="B42" s="204"/>
      <c r="C42" s="226">
        <f>C41</f>
        <v>-0.18218601199918677</v>
      </c>
      <c r="D42" s="227">
        <f>D41</f>
        <v>-0.09</v>
      </c>
    </row>
    <row r="43" spans="1:4">
      <c r="A43" s="228" t="s">
        <v>105</v>
      </c>
      <c r="B43" s="204"/>
      <c r="C43" s="227"/>
      <c r="D43" s="227"/>
    </row>
    <row r="44" spans="1:4">
      <c r="A44" s="203" t="s">
        <v>103</v>
      </c>
      <c r="B44" s="204"/>
      <c r="C44" s="227">
        <f>C41</f>
        <v>-0.18218601199918677</v>
      </c>
      <c r="D44" s="227">
        <f>D41</f>
        <v>-0.09</v>
      </c>
    </row>
    <row r="45" spans="1:4">
      <c r="A45" s="229" t="s">
        <v>104</v>
      </c>
      <c r="B45" s="230"/>
      <c r="C45" s="231">
        <f>C44</f>
        <v>-0.18218601199918677</v>
      </c>
      <c r="D45" s="231">
        <f>D42</f>
        <v>-0.09</v>
      </c>
    </row>
    <row r="46" spans="1:4">
      <c r="A46" s="203"/>
      <c r="B46" s="204"/>
      <c r="C46" s="232"/>
      <c r="D46" s="232"/>
    </row>
    <row r="47" spans="1:4">
      <c r="A47" s="233" t="s">
        <v>106</v>
      </c>
      <c r="B47" s="234"/>
      <c r="C47" s="214"/>
      <c r="D47" s="235"/>
    </row>
    <row r="48" spans="1:4" ht="21.6">
      <c r="A48" s="236" t="s">
        <v>107</v>
      </c>
      <c r="B48" s="236"/>
      <c r="C48" s="237"/>
      <c r="D48" s="238"/>
    </row>
    <row r="49" spans="1:4">
      <c r="A49" s="203" t="s">
        <v>108</v>
      </c>
      <c r="B49" s="204"/>
      <c r="C49" s="20">
        <v>0</v>
      </c>
      <c r="D49" s="20">
        <v>0</v>
      </c>
    </row>
    <row r="50" spans="1:4" ht="21.6">
      <c r="A50" s="203" t="s">
        <v>109</v>
      </c>
      <c r="B50" s="204"/>
      <c r="C50" s="20">
        <v>0</v>
      </c>
      <c r="D50" s="20">
        <v>0</v>
      </c>
    </row>
    <row r="51" spans="1:4">
      <c r="A51" s="203" t="s">
        <v>110</v>
      </c>
      <c r="B51" s="204"/>
      <c r="C51" s="20">
        <v>0</v>
      </c>
      <c r="D51" s="20">
        <v>0</v>
      </c>
    </row>
    <row r="52" spans="1:4">
      <c r="A52" s="239" t="s">
        <v>111</v>
      </c>
      <c r="B52" s="230"/>
      <c r="C52" s="214">
        <v>0</v>
      </c>
      <c r="D52" s="214">
        <v>0</v>
      </c>
    </row>
    <row r="53" spans="1:4">
      <c r="A53" s="203"/>
      <c r="B53" s="204"/>
      <c r="C53" s="20">
        <f>SUM(C49:C52)</f>
        <v>0</v>
      </c>
      <c r="D53" s="20">
        <f>SUM(D49:D52)</f>
        <v>0</v>
      </c>
    </row>
    <row r="54" spans="1:4" ht="21.6">
      <c r="A54" s="203" t="s">
        <v>112</v>
      </c>
      <c r="B54" s="203"/>
      <c r="C54" s="20"/>
      <c r="D54" s="240"/>
    </row>
    <row r="55" spans="1:4">
      <c r="A55" s="203" t="s">
        <v>113</v>
      </c>
      <c r="B55" s="204"/>
      <c r="C55" s="20">
        <v>0</v>
      </c>
      <c r="D55" s="20">
        <v>0</v>
      </c>
    </row>
    <row r="56" spans="1:4" ht="21.6">
      <c r="A56" s="203" t="s">
        <v>114</v>
      </c>
      <c r="B56" s="204"/>
      <c r="C56" s="20">
        <v>0</v>
      </c>
      <c r="D56" s="20">
        <v>0</v>
      </c>
    </row>
    <row r="57" spans="1:4" ht="21.6">
      <c r="A57" s="203" t="s">
        <v>115</v>
      </c>
      <c r="B57" s="204"/>
      <c r="C57" s="20">
        <v>0</v>
      </c>
      <c r="D57" s="20">
        <v>0</v>
      </c>
    </row>
    <row r="58" spans="1:4">
      <c r="A58" s="239" t="s">
        <v>111</v>
      </c>
      <c r="B58" s="230"/>
      <c r="C58" s="214">
        <v>0</v>
      </c>
      <c r="D58" s="214">
        <v>0</v>
      </c>
    </row>
    <row r="59" spans="1:4" ht="20.25" customHeight="1">
      <c r="A59" s="203"/>
      <c r="B59" s="204"/>
      <c r="C59" s="241">
        <f>SUM(C55:C58)</f>
        <v>0</v>
      </c>
      <c r="D59" s="241">
        <f>SUM(D55:D58)</f>
        <v>0</v>
      </c>
    </row>
    <row r="60" spans="1:4">
      <c r="A60" s="95" t="s">
        <v>116</v>
      </c>
      <c r="B60" s="201"/>
      <c r="C60" s="202">
        <f>C53+C59</f>
        <v>0</v>
      </c>
      <c r="D60" s="202">
        <f>D53+D59</f>
        <v>0</v>
      </c>
    </row>
    <row r="61" spans="1:4" ht="13.5" customHeight="1">
      <c r="A61" s="95"/>
      <c r="B61" s="201"/>
      <c r="C61" s="202"/>
      <c r="D61" s="202"/>
    </row>
    <row r="62" spans="1:4">
      <c r="A62" s="22" t="s">
        <v>117</v>
      </c>
      <c r="B62" s="60"/>
      <c r="C62" s="211">
        <f>C31+C60</f>
        <v>-2251000</v>
      </c>
      <c r="D62" s="211">
        <f>D31+D60</f>
        <v>-1081000</v>
      </c>
    </row>
    <row r="63" spans="1:4">
      <c r="C63" s="242"/>
      <c r="D63" s="242"/>
    </row>
    <row r="64" spans="1:4">
      <c r="A64" s="44"/>
      <c r="B64" s="44"/>
      <c r="C64" s="243"/>
      <c r="D64" s="243"/>
    </row>
    <row r="65" spans="1:4">
      <c r="A65" s="44"/>
      <c r="B65" s="44"/>
      <c r="C65" s="243"/>
      <c r="D65" s="243"/>
    </row>
    <row r="66" spans="1:4">
      <c r="A66" s="44"/>
      <c r="B66" s="44"/>
      <c r="C66" s="243"/>
      <c r="D66" s="243"/>
    </row>
    <row r="67" spans="1:4">
      <c r="A67" s="44"/>
      <c r="B67" s="44"/>
      <c r="C67" s="243"/>
      <c r="D67" s="243"/>
    </row>
    <row r="68" spans="1:4">
      <c r="A68" s="44"/>
      <c r="B68" s="44"/>
      <c r="C68" s="243"/>
      <c r="D68" s="243"/>
    </row>
    <row r="69" spans="1:4">
      <c r="A69" s="44"/>
      <c r="B69" s="44"/>
      <c r="C69" s="243"/>
      <c r="D69" s="243"/>
    </row>
    <row r="70" spans="1:4">
      <c r="A70" s="44"/>
      <c r="B70" s="44"/>
      <c r="C70" s="243"/>
      <c r="D70" s="243"/>
    </row>
    <row r="71" spans="1:4">
      <c r="A71" s="44"/>
      <c r="B71" s="44"/>
      <c r="C71" s="243"/>
      <c r="D71" s="243"/>
    </row>
    <row r="72" spans="1:4">
      <c r="A72" s="44"/>
      <c r="B72" s="44"/>
      <c r="C72" s="243"/>
      <c r="D72" s="243"/>
    </row>
    <row r="73" spans="1:4">
      <c r="A73" s="44"/>
      <c r="B73" s="44"/>
      <c r="C73" s="243"/>
      <c r="D73" s="243"/>
    </row>
    <row r="74" spans="1:4">
      <c r="A74" s="44"/>
      <c r="B74" s="44"/>
      <c r="C74" s="243"/>
      <c r="D74" s="243"/>
    </row>
    <row r="75" spans="1:4">
      <c r="A75" s="44"/>
      <c r="B75" s="44"/>
      <c r="C75" s="243"/>
      <c r="D75" s="243"/>
    </row>
    <row r="76" spans="1:4">
      <c r="A76" s="44"/>
      <c r="B76" s="44"/>
      <c r="C76" s="243"/>
      <c r="D76" s="243"/>
    </row>
    <row r="77" spans="1:4">
      <c r="A77" s="44"/>
      <c r="B77" s="44"/>
      <c r="C77" s="243"/>
      <c r="D77" s="243"/>
    </row>
    <row r="78" spans="1:4">
      <c r="A78" s="44"/>
      <c r="B78" s="44"/>
      <c r="C78" s="243"/>
      <c r="D78" s="243"/>
    </row>
    <row r="79" spans="1:4">
      <c r="A79" s="44"/>
      <c r="B79" s="44"/>
      <c r="C79" s="243"/>
      <c r="D79" s="243"/>
    </row>
    <row r="80" spans="1:4">
      <c r="A80" s="44"/>
      <c r="B80" s="44"/>
      <c r="C80" s="243"/>
      <c r="D80" s="243"/>
    </row>
    <row r="81" spans="1:4">
      <c r="A81" s="44"/>
      <c r="B81" s="44"/>
      <c r="C81" s="243"/>
      <c r="D81" s="243"/>
    </row>
    <row r="82" spans="1:4">
      <c r="A82" s="44"/>
      <c r="B82" s="44"/>
      <c r="C82" s="243"/>
      <c r="D82" s="243"/>
    </row>
    <row r="83" spans="1:4">
      <c r="A83" s="44"/>
      <c r="B83" s="44"/>
      <c r="C83" s="243"/>
      <c r="D83" s="243"/>
    </row>
    <row r="84" spans="1:4">
      <c r="A84" s="44"/>
      <c r="B84" s="44"/>
      <c r="C84" s="243"/>
      <c r="D84" s="243"/>
    </row>
    <row r="85" spans="1:4">
      <c r="A85" s="44"/>
      <c r="B85" s="44"/>
      <c r="C85" s="243"/>
      <c r="D85" s="243"/>
    </row>
    <row r="86" spans="1:4">
      <c r="A86" s="44"/>
      <c r="B86" s="44"/>
      <c r="C86" s="243"/>
      <c r="D86" s="243"/>
    </row>
    <row r="87" spans="1:4">
      <c r="A87" s="44"/>
      <c r="B87" s="44"/>
      <c r="C87" s="44"/>
      <c r="D87" s="44"/>
    </row>
    <row r="88" spans="1:4">
      <c r="A88" s="44"/>
      <c r="B88" s="44"/>
      <c r="C88" s="44"/>
      <c r="D88" s="44"/>
    </row>
    <row r="89" spans="1:4">
      <c r="A89" s="44"/>
      <c r="B89" s="44"/>
      <c r="C89" s="44"/>
      <c r="D89" s="44"/>
    </row>
    <row r="90" spans="1:4">
      <c r="A90" s="44"/>
      <c r="B90" s="44"/>
      <c r="C90" s="44"/>
      <c r="D90" s="44"/>
    </row>
    <row r="91" spans="1:4">
      <c r="A91" s="44"/>
      <c r="B91" s="44"/>
      <c r="C91" s="44"/>
      <c r="D91" s="44"/>
    </row>
    <row r="92" spans="1:4">
      <c r="A92" s="44"/>
      <c r="B92" s="44"/>
      <c r="C92" s="44"/>
      <c r="D92" s="44"/>
    </row>
    <row r="93" spans="1:4">
      <c r="A93" s="44"/>
      <c r="B93" s="44"/>
      <c r="C93" s="44"/>
      <c r="D93" s="44"/>
    </row>
    <row r="94" spans="1:4">
      <c r="A94" s="44"/>
      <c r="B94" s="44"/>
      <c r="C94" s="44"/>
      <c r="D94" s="44"/>
    </row>
    <row r="95" spans="1:4">
      <c r="A95" s="44"/>
      <c r="B95" s="44"/>
      <c r="C95" s="44"/>
      <c r="D95" s="44"/>
    </row>
    <row r="96" spans="1:4">
      <c r="A96" s="44"/>
      <c r="B96" s="44"/>
      <c r="C96" s="44"/>
      <c r="D96" s="44"/>
    </row>
    <row r="97" spans="1:4">
      <c r="A97" s="44"/>
      <c r="B97" s="44"/>
      <c r="C97" s="44"/>
      <c r="D97" s="44"/>
    </row>
    <row r="98" spans="1:4">
      <c r="A98" s="44"/>
      <c r="B98" s="44"/>
      <c r="C98" s="44"/>
      <c r="D98" s="44"/>
    </row>
    <row r="99" spans="1:4">
      <c r="A99" s="44"/>
      <c r="B99" s="44"/>
      <c r="C99" s="44"/>
      <c r="D99" s="44"/>
    </row>
    <row r="100" spans="1:4">
      <c r="A100" s="44"/>
      <c r="B100" s="44"/>
      <c r="C100" s="44"/>
      <c r="D100" s="44"/>
    </row>
    <row r="101" spans="1:4">
      <c r="A101" s="44"/>
      <c r="B101" s="44"/>
      <c r="C101" s="44"/>
      <c r="D101" s="44"/>
    </row>
    <row r="102" spans="1:4">
      <c r="A102" s="44"/>
      <c r="B102" s="44"/>
      <c r="C102" s="44"/>
      <c r="D102" s="44"/>
    </row>
    <row r="103" spans="1:4">
      <c r="A103" s="44"/>
      <c r="B103" s="44"/>
      <c r="C103" s="44"/>
      <c r="D103" s="44"/>
    </row>
    <row r="104" spans="1:4">
      <c r="A104" s="44"/>
      <c r="B104" s="44"/>
      <c r="C104" s="44"/>
      <c r="D104" s="44"/>
    </row>
    <row r="105" spans="1:4">
      <c r="A105" s="44"/>
      <c r="B105" s="44"/>
      <c r="C105" s="44"/>
      <c r="D105" s="44"/>
    </row>
    <row r="106" spans="1:4">
      <c r="A106" s="44"/>
      <c r="B106" s="44"/>
      <c r="C106" s="44"/>
      <c r="D106" s="44"/>
    </row>
    <row r="107" spans="1:4">
      <c r="A107" s="44"/>
      <c r="B107" s="44"/>
      <c r="C107" s="44"/>
      <c r="D107" s="44"/>
    </row>
    <row r="108" spans="1:4">
      <c r="A108" s="44"/>
      <c r="B108" s="44"/>
      <c r="C108" s="44"/>
      <c r="D108" s="44"/>
    </row>
    <row r="109" spans="1:4">
      <c r="A109" s="44"/>
      <c r="B109" s="44"/>
      <c r="C109" s="44"/>
      <c r="D109" s="44"/>
    </row>
  </sheetData>
  <mergeCells count="8">
    <mergeCell ref="A1:D1"/>
    <mergeCell ref="A2:A3"/>
    <mergeCell ref="B2:B3"/>
    <mergeCell ref="C2:D2"/>
    <mergeCell ref="A32:D32"/>
    <mergeCell ref="A33:A34"/>
    <mergeCell ref="B33:B34"/>
    <mergeCell ref="C33:D33"/>
  </mergeCells>
  <pageMargins left="0.70866141732283472" right="0.70866141732283472" top="0.74803149606299213" bottom="0.74803149606299213" header="0.31496062992125984" footer="0.31496062992125984"/>
  <pageSetup paperSize="9" scale="90" fitToHeight="0" orientation="portrait" r:id="rId1"/>
  <headerFooter>
    <oddHeader>&amp;L&amp;8&amp;KE73E2AŚródroczne jednostkowe sprawozdanie finansowe  Ailleron SA za okres od 1 stycznia 2020 r. do 31 marca 2020 r.</oddHeader>
    <oddFooter>&amp;C&amp;P</oddFooter>
  </headerFooter>
  <rowBreaks count="1" manualBreakCount="1">
    <brk id="31" max="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5122B6-148F-40E4-A8F1-EF6EA6B0DCDD}">
  <sheetPr>
    <tabColor rgb="FF92D050"/>
    <pageSetUpPr fitToPage="1"/>
  </sheetPr>
  <dimension ref="A1:C103"/>
  <sheetViews>
    <sheetView showGridLines="0" view="pageBreakPreview" zoomScale="90" zoomScaleNormal="100" zoomScaleSheetLayoutView="90" workbookViewId="0">
      <selection activeCell="P78" sqref="P78"/>
    </sheetView>
  </sheetViews>
  <sheetFormatPr defaultRowHeight="14.4"/>
  <cols>
    <col min="1" max="1" width="60.6640625" style="44" customWidth="1"/>
    <col min="2" max="3" width="16.6640625" style="44" customWidth="1"/>
    <col min="4" max="16384" width="8.88671875" style="44"/>
  </cols>
  <sheetData>
    <row r="1" spans="1:3" s="10" customFormat="1" ht="21.75" customHeight="1">
      <c r="A1" s="5" t="s">
        <v>293</v>
      </c>
      <c r="B1" s="5"/>
      <c r="C1" s="5"/>
    </row>
    <row r="2" spans="1:3" ht="16.2" customHeight="1">
      <c r="A2" s="98"/>
      <c r="B2" s="99" t="s">
        <v>63</v>
      </c>
      <c r="C2" s="99"/>
    </row>
    <row r="3" spans="1:3" ht="34.200000000000003">
      <c r="A3" s="98"/>
      <c r="B3" s="45" t="s">
        <v>64</v>
      </c>
      <c r="C3" s="45" t="s">
        <v>294</v>
      </c>
    </row>
    <row r="4" spans="1:3">
      <c r="A4" s="88" t="s">
        <v>119</v>
      </c>
      <c r="B4" s="100"/>
      <c r="C4" s="100"/>
    </row>
    <row r="5" spans="1:3">
      <c r="A5" s="200" t="s">
        <v>120</v>
      </c>
      <c r="B5" s="244">
        <f>'[1]J RZiS'!C35</f>
        <v>-2251000</v>
      </c>
      <c r="C5" s="244">
        <f>'[1]J RZiS'!D62</f>
        <v>-1081000</v>
      </c>
    </row>
    <row r="6" spans="1:3" ht="16.2" customHeight="1">
      <c r="A6" s="90" t="s">
        <v>121</v>
      </c>
      <c r="B6" s="245">
        <f>'[1]J RZiS'!C25</f>
        <v>97000</v>
      </c>
      <c r="C6" s="246">
        <f>'[1]J RZiS'!D25</f>
        <v>139000</v>
      </c>
    </row>
    <row r="7" spans="1:3" ht="16.2" customHeight="1">
      <c r="A7" s="90" t="s">
        <v>123</v>
      </c>
      <c r="B7" s="247">
        <v>0</v>
      </c>
      <c r="C7" s="247">
        <v>0</v>
      </c>
    </row>
    <row r="8" spans="1:3" ht="16.2" customHeight="1">
      <c r="A8" s="90" t="s">
        <v>124</v>
      </c>
      <c r="B8" s="247">
        <v>48000</v>
      </c>
      <c r="C8" s="247">
        <v>34000</v>
      </c>
    </row>
    <row r="9" spans="1:3" ht="16.2" customHeight="1">
      <c r="A9" s="90" t="s">
        <v>125</v>
      </c>
      <c r="B9" s="247">
        <v>0</v>
      </c>
      <c r="C9" s="247">
        <v>0</v>
      </c>
    </row>
    <row r="10" spans="1:3" ht="16.2" customHeight="1">
      <c r="A10" s="90" t="s">
        <v>126</v>
      </c>
      <c r="B10" s="247">
        <v>-76000</v>
      </c>
      <c r="C10" s="247">
        <v>0</v>
      </c>
    </row>
    <row r="11" spans="1:3" ht="16.2" customHeight="1">
      <c r="A11" s="90" t="s">
        <v>127</v>
      </c>
      <c r="B11" s="247">
        <v>0</v>
      </c>
      <c r="C11" s="247">
        <v>0</v>
      </c>
    </row>
    <row r="12" spans="1:3" ht="16.2" customHeight="1">
      <c r="A12" s="92" t="s">
        <v>130</v>
      </c>
      <c r="B12" s="247">
        <v>0</v>
      </c>
      <c r="C12" s="247">
        <v>0</v>
      </c>
    </row>
    <row r="13" spans="1:3" ht="21.6">
      <c r="A13" s="90" t="s">
        <v>128</v>
      </c>
      <c r="B13" s="247">
        <v>0</v>
      </c>
      <c r="C13" s="247">
        <v>0</v>
      </c>
    </row>
    <row r="14" spans="1:3">
      <c r="A14" s="90" t="s">
        <v>295</v>
      </c>
      <c r="B14" s="247">
        <v>0</v>
      </c>
      <c r="C14" s="247">
        <v>0</v>
      </c>
    </row>
    <row r="15" spans="1:3" ht="21.6">
      <c r="A15" s="90" t="s">
        <v>133</v>
      </c>
      <c r="B15" s="247">
        <v>0</v>
      </c>
      <c r="C15" s="247">
        <v>0</v>
      </c>
    </row>
    <row r="16" spans="1:3">
      <c r="A16" s="90" t="s">
        <v>129</v>
      </c>
      <c r="B16" s="247">
        <v>0</v>
      </c>
      <c r="C16" s="247">
        <v>0</v>
      </c>
    </row>
    <row r="17" spans="1:3">
      <c r="A17" s="90" t="s">
        <v>134</v>
      </c>
      <c r="B17" s="247">
        <v>0</v>
      </c>
      <c r="C17" s="247">
        <v>0</v>
      </c>
    </row>
    <row r="18" spans="1:3">
      <c r="A18" s="90" t="s">
        <v>135</v>
      </c>
      <c r="B18" s="247">
        <v>0</v>
      </c>
      <c r="C18" s="247">
        <v>0</v>
      </c>
    </row>
    <row r="19" spans="1:3">
      <c r="A19" s="90" t="s">
        <v>138</v>
      </c>
      <c r="B19" s="247">
        <v>0</v>
      </c>
      <c r="C19" s="247">
        <v>0</v>
      </c>
    </row>
    <row r="20" spans="1:3">
      <c r="A20" s="90" t="s">
        <v>137</v>
      </c>
      <c r="B20" s="247">
        <v>0</v>
      </c>
      <c r="C20" s="247">
        <v>0</v>
      </c>
    </row>
    <row r="21" spans="1:3">
      <c r="A21" s="90" t="s">
        <v>139</v>
      </c>
      <c r="B21" s="247">
        <v>0</v>
      </c>
      <c r="C21" s="247">
        <v>0</v>
      </c>
    </row>
    <row r="22" spans="1:3">
      <c r="A22" s="90" t="s">
        <v>140</v>
      </c>
      <c r="B22" s="247">
        <v>0</v>
      </c>
      <c r="C22" s="247">
        <v>0</v>
      </c>
    </row>
    <row r="23" spans="1:3">
      <c r="A23" s="90" t="s">
        <v>141</v>
      </c>
      <c r="B23" s="247">
        <v>-104000</v>
      </c>
      <c r="C23" s="247">
        <v>0</v>
      </c>
    </row>
    <row r="24" spans="1:3">
      <c r="A24" s="90" t="s">
        <v>142</v>
      </c>
      <c r="B24" s="247">
        <v>1981000</v>
      </c>
      <c r="C24" s="247">
        <v>2079000</v>
      </c>
    </row>
    <row r="25" spans="1:3">
      <c r="A25" s="90" t="s">
        <v>143</v>
      </c>
      <c r="B25" s="247">
        <v>0</v>
      </c>
      <c r="C25" s="247">
        <v>0</v>
      </c>
    </row>
    <row r="26" spans="1:3">
      <c r="A26" s="90" t="s">
        <v>144</v>
      </c>
      <c r="B26" s="247">
        <v>-322000</v>
      </c>
      <c r="C26" s="247">
        <v>175000</v>
      </c>
    </row>
    <row r="27" spans="1:3">
      <c r="A27" s="90" t="s">
        <v>145</v>
      </c>
      <c r="B27" s="247">
        <v>0</v>
      </c>
      <c r="C27" s="247">
        <v>0</v>
      </c>
    </row>
    <row r="28" spans="1:3">
      <c r="A28" s="90" t="s">
        <v>146</v>
      </c>
      <c r="B28" s="247">
        <v>0</v>
      </c>
      <c r="C28" s="247">
        <v>0</v>
      </c>
    </row>
    <row r="29" spans="1:3">
      <c r="A29" s="92" t="s">
        <v>147</v>
      </c>
      <c r="B29" s="247">
        <v>0</v>
      </c>
      <c r="C29" s="247">
        <v>0</v>
      </c>
    </row>
    <row r="30" spans="1:3">
      <c r="A30" s="90" t="s">
        <v>296</v>
      </c>
      <c r="B30" s="247">
        <v>0</v>
      </c>
      <c r="C30" s="247">
        <v>0</v>
      </c>
    </row>
    <row r="31" spans="1:3">
      <c r="A31" s="90" t="s">
        <v>297</v>
      </c>
      <c r="B31" s="247">
        <v>0</v>
      </c>
      <c r="C31" s="247">
        <v>0</v>
      </c>
    </row>
    <row r="32" spans="1:3">
      <c r="A32" s="93"/>
      <c r="B32" s="244">
        <f t="shared" ref="B32:C32" si="0">SUM(B5:B31)</f>
        <v>-627000</v>
      </c>
      <c r="C32" s="244">
        <f t="shared" si="0"/>
        <v>1346000</v>
      </c>
    </row>
    <row r="33" spans="1:3">
      <c r="A33" s="90" t="s">
        <v>149</v>
      </c>
      <c r="B33" s="247">
        <v>0</v>
      </c>
      <c r="C33" s="247">
        <v>0</v>
      </c>
    </row>
    <row r="34" spans="1:3" ht="21.6">
      <c r="A34" s="90" t="s">
        <v>150</v>
      </c>
      <c r="B34" s="247">
        <v>18612000</v>
      </c>
      <c r="C34" s="247">
        <v>22187000</v>
      </c>
    </row>
    <row r="35" spans="1:3">
      <c r="A35" s="90" t="s">
        <v>151</v>
      </c>
      <c r="B35" s="247">
        <v>1861000</v>
      </c>
      <c r="C35" s="247">
        <v>-3668000</v>
      </c>
    </row>
    <row r="36" spans="1:3">
      <c r="A36" s="90" t="s">
        <v>152</v>
      </c>
      <c r="B36" s="247">
        <v>-1119000</v>
      </c>
      <c r="C36" s="247">
        <v>-705000</v>
      </c>
    </row>
    <row r="37" spans="1:3">
      <c r="A37" s="90" t="s">
        <v>153</v>
      </c>
      <c r="B37" s="247">
        <v>50000</v>
      </c>
      <c r="C37" s="247">
        <v>147000</v>
      </c>
    </row>
    <row r="38" spans="1:3" ht="21.6">
      <c r="A38" s="90" t="s">
        <v>298</v>
      </c>
      <c r="B38" s="247">
        <v>-5174000</v>
      </c>
      <c r="C38" s="247">
        <v>-13130000</v>
      </c>
    </row>
    <row r="39" spans="1:3">
      <c r="A39" s="90" t="s">
        <v>155</v>
      </c>
      <c r="B39" s="247">
        <v>-1190000</v>
      </c>
      <c r="C39" s="247">
        <v>-139000</v>
      </c>
    </row>
    <row r="40" spans="1:3">
      <c r="A40" s="90" t="s">
        <v>156</v>
      </c>
      <c r="B40" s="247">
        <v>47000</v>
      </c>
      <c r="C40" s="247">
        <v>-64000</v>
      </c>
    </row>
    <row r="41" spans="1:3">
      <c r="A41" s="90" t="s">
        <v>157</v>
      </c>
      <c r="B41" s="247">
        <v>-786000</v>
      </c>
      <c r="C41" s="247">
        <v>-891000</v>
      </c>
    </row>
    <row r="42" spans="1:3">
      <c r="A42" s="90" t="s">
        <v>158</v>
      </c>
      <c r="B42" s="247">
        <v>339000</v>
      </c>
      <c r="C42" s="247">
        <v>-449000</v>
      </c>
    </row>
    <row r="43" spans="1:3" ht="16.5" customHeight="1">
      <c r="A43" s="93" t="s">
        <v>159</v>
      </c>
      <c r="B43" s="244">
        <f t="shared" ref="B43:C43" si="1">SUM(B32:B42)</f>
        <v>12013000</v>
      </c>
      <c r="C43" s="244">
        <f t="shared" si="1"/>
        <v>4634000</v>
      </c>
    </row>
    <row r="44" spans="1:3">
      <c r="A44" s="90" t="s">
        <v>299</v>
      </c>
      <c r="B44" s="247">
        <v>274000</v>
      </c>
      <c r="C44" s="247">
        <v>-208000</v>
      </c>
    </row>
    <row r="45" spans="1:3">
      <c r="A45" s="90" t="s">
        <v>161</v>
      </c>
      <c r="B45" s="247">
        <v>-344000</v>
      </c>
      <c r="C45" s="247">
        <v>-672000</v>
      </c>
    </row>
    <row r="46" spans="1:3" ht="24.75" customHeight="1">
      <c r="A46" s="93" t="s">
        <v>162</v>
      </c>
      <c r="B46" s="248">
        <f>B43+B44+B45</f>
        <v>11943000</v>
      </c>
      <c r="C46" s="248">
        <f>C43+C44+C45</f>
        <v>3754000</v>
      </c>
    </row>
    <row r="47" spans="1:3" s="10" customFormat="1" ht="18.600000000000001" customHeight="1">
      <c r="A47" s="5" t="s">
        <v>300</v>
      </c>
      <c r="B47" s="5"/>
      <c r="C47" s="5"/>
    </row>
    <row r="48" spans="1:3" ht="16.8" customHeight="1">
      <c r="A48" s="98"/>
      <c r="B48" s="99" t="s">
        <v>63</v>
      </c>
      <c r="C48" s="99"/>
    </row>
    <row r="49" spans="1:3" ht="30" customHeight="1">
      <c r="A49" s="98"/>
      <c r="B49" s="249" t="str">
        <f>B3</f>
        <v>3 miesięce
zakończone
31/03/2020</v>
      </c>
      <c r="C49" s="249" t="str">
        <f>C3</f>
        <v>3 miesięce
zakończone
31/03/2019</v>
      </c>
    </row>
    <row r="50" spans="1:3" ht="13.2" customHeight="1">
      <c r="A50" s="103" t="s">
        <v>164</v>
      </c>
      <c r="B50" s="104"/>
      <c r="C50" s="104"/>
    </row>
    <row r="51" spans="1:3" ht="13.8" customHeight="1">
      <c r="A51" s="90" t="s">
        <v>165</v>
      </c>
      <c r="B51" s="247">
        <v>0</v>
      </c>
      <c r="C51" s="247">
        <v>0</v>
      </c>
    </row>
    <row r="52" spans="1:3" ht="13.8" customHeight="1">
      <c r="A52" s="90" t="s">
        <v>166</v>
      </c>
      <c r="B52" s="247">
        <v>0</v>
      </c>
      <c r="C52" s="247">
        <v>0</v>
      </c>
    </row>
    <row r="53" spans="1:3" ht="13.8" customHeight="1">
      <c r="A53" s="90" t="s">
        <v>301</v>
      </c>
      <c r="B53" s="247">
        <v>0</v>
      </c>
      <c r="C53" s="247">
        <v>0</v>
      </c>
    </row>
    <row r="54" spans="1:3" ht="13.8" customHeight="1">
      <c r="A54" s="90" t="s">
        <v>168</v>
      </c>
      <c r="B54" s="247">
        <v>0</v>
      </c>
      <c r="C54" s="247">
        <v>0</v>
      </c>
    </row>
    <row r="55" spans="1:3" ht="13.8" customHeight="1">
      <c r="A55" s="90" t="s">
        <v>169</v>
      </c>
      <c r="B55" s="247">
        <v>0</v>
      </c>
      <c r="C55" s="247">
        <v>0</v>
      </c>
    </row>
    <row r="56" spans="1:3" ht="13.8" customHeight="1">
      <c r="A56" s="90" t="s">
        <v>170</v>
      </c>
      <c r="B56" s="247">
        <v>0</v>
      </c>
      <c r="C56" s="247">
        <v>0</v>
      </c>
    </row>
    <row r="57" spans="1:3" ht="13.8" customHeight="1">
      <c r="A57" s="90" t="s">
        <v>302</v>
      </c>
      <c r="B57" s="247">
        <v>0</v>
      </c>
      <c r="C57" s="247">
        <v>107000</v>
      </c>
    </row>
    <row r="58" spans="1:3" ht="13.8" customHeight="1">
      <c r="A58" s="90" t="s">
        <v>303</v>
      </c>
      <c r="B58" s="247">
        <v>0</v>
      </c>
      <c r="C58" s="247">
        <v>0</v>
      </c>
    </row>
    <row r="59" spans="1:3" ht="13.8" customHeight="1">
      <c r="A59" s="90" t="s">
        <v>173</v>
      </c>
      <c r="B59" s="247">
        <v>-447000</v>
      </c>
      <c r="C59" s="247">
        <v>-493000</v>
      </c>
    </row>
    <row r="60" spans="1:3" ht="13.8" customHeight="1">
      <c r="A60" s="90" t="s">
        <v>304</v>
      </c>
      <c r="B60" s="247">
        <v>0</v>
      </c>
      <c r="C60" s="247">
        <v>0</v>
      </c>
    </row>
    <row r="61" spans="1:3" ht="13.8" customHeight="1">
      <c r="A61" s="90" t="s">
        <v>175</v>
      </c>
      <c r="B61" s="247">
        <v>-169000</v>
      </c>
      <c r="C61" s="247">
        <v>-357000</v>
      </c>
    </row>
    <row r="62" spans="1:3" ht="13.8" customHeight="1">
      <c r="A62" s="90" t="s">
        <v>176</v>
      </c>
      <c r="B62" s="247">
        <v>108000</v>
      </c>
      <c r="C62" s="247">
        <v>10000</v>
      </c>
    </row>
    <row r="63" spans="1:3" ht="13.8" customHeight="1">
      <c r="A63" s="90" t="s">
        <v>177</v>
      </c>
      <c r="B63" s="247">
        <v>0</v>
      </c>
      <c r="C63" s="247">
        <v>0</v>
      </c>
    </row>
    <row r="64" spans="1:3" ht="13.8" customHeight="1">
      <c r="A64" s="90" t="s">
        <v>178</v>
      </c>
      <c r="B64" s="247">
        <v>0</v>
      </c>
      <c r="C64" s="247">
        <v>0</v>
      </c>
    </row>
    <row r="65" spans="1:3" ht="13.8" customHeight="1">
      <c r="A65" s="90" t="s">
        <v>179</v>
      </c>
      <c r="B65" s="247">
        <v>0</v>
      </c>
      <c r="C65" s="247">
        <v>0</v>
      </c>
    </row>
    <row r="66" spans="1:3" ht="13.8" customHeight="1">
      <c r="A66" s="90" t="s">
        <v>180</v>
      </c>
      <c r="B66" s="247">
        <v>0</v>
      </c>
      <c r="C66" s="247">
        <v>0</v>
      </c>
    </row>
    <row r="67" spans="1:3" ht="13.8" customHeight="1">
      <c r="A67" s="90" t="s">
        <v>181</v>
      </c>
      <c r="B67" s="247">
        <v>0</v>
      </c>
      <c r="C67" s="247">
        <v>0</v>
      </c>
    </row>
    <row r="68" spans="1:3" ht="13.8" customHeight="1">
      <c r="A68" s="90" t="s">
        <v>182</v>
      </c>
      <c r="B68" s="247">
        <v>0</v>
      </c>
      <c r="C68" s="247">
        <v>0</v>
      </c>
    </row>
    <row r="69" spans="1:3" ht="13.8" customHeight="1">
      <c r="A69" s="90" t="s">
        <v>183</v>
      </c>
      <c r="B69" s="247">
        <v>0</v>
      </c>
      <c r="C69" s="247">
        <v>0</v>
      </c>
    </row>
    <row r="70" spans="1:3" ht="13.8" customHeight="1">
      <c r="A70" s="90" t="s">
        <v>184</v>
      </c>
      <c r="B70" s="247">
        <v>0</v>
      </c>
      <c r="C70" s="247">
        <v>0</v>
      </c>
    </row>
    <row r="71" spans="1:3" ht="13.8" customHeight="1">
      <c r="A71" s="90" t="s">
        <v>185</v>
      </c>
      <c r="B71" s="247">
        <v>0</v>
      </c>
      <c r="C71" s="247">
        <v>0</v>
      </c>
    </row>
    <row r="72" spans="1:3" ht="24.6" customHeight="1">
      <c r="A72" s="95" t="s">
        <v>305</v>
      </c>
      <c r="B72" s="248">
        <f>SUM(B51:B71)</f>
        <v>-508000</v>
      </c>
      <c r="C72" s="248">
        <f>SUM(C51:C71)</f>
        <v>-733000</v>
      </c>
    </row>
    <row r="73" spans="1:3" ht="4.8" customHeight="1">
      <c r="A73" s="250"/>
      <c r="B73" s="251"/>
      <c r="C73" s="251"/>
    </row>
    <row r="74" spans="1:3" ht="9.6" customHeight="1">
      <c r="A74" s="103" t="s">
        <v>188</v>
      </c>
      <c r="B74" s="104"/>
      <c r="C74" s="104"/>
    </row>
    <row r="75" spans="1:3" ht="13.8" customHeight="1">
      <c r="A75" s="90" t="s">
        <v>189</v>
      </c>
      <c r="B75" s="247">
        <v>0</v>
      </c>
      <c r="C75" s="247">
        <v>0</v>
      </c>
    </row>
    <row r="76" spans="1:3" ht="13.8" customHeight="1">
      <c r="A76" s="90" t="s">
        <v>306</v>
      </c>
      <c r="B76" s="247">
        <v>0</v>
      </c>
      <c r="C76" s="247">
        <v>0</v>
      </c>
    </row>
    <row r="77" spans="1:3" ht="13.8" customHeight="1">
      <c r="A77" s="90" t="s">
        <v>307</v>
      </c>
      <c r="B77" s="247">
        <v>0</v>
      </c>
      <c r="C77" s="247">
        <v>0</v>
      </c>
    </row>
    <row r="78" spans="1:3" ht="13.8" customHeight="1">
      <c r="A78" s="90" t="s">
        <v>192</v>
      </c>
      <c r="B78" s="247">
        <v>0</v>
      </c>
      <c r="C78" s="247">
        <v>0</v>
      </c>
    </row>
    <row r="79" spans="1:3" ht="13.8" customHeight="1">
      <c r="A79" s="90" t="s">
        <v>193</v>
      </c>
      <c r="B79" s="247">
        <v>0</v>
      </c>
      <c r="C79" s="247">
        <v>0</v>
      </c>
    </row>
    <row r="80" spans="1:3" ht="13.8" customHeight="1">
      <c r="A80" s="90" t="s">
        <v>194</v>
      </c>
      <c r="B80" s="247">
        <v>0</v>
      </c>
      <c r="C80" s="247">
        <v>0</v>
      </c>
    </row>
    <row r="81" spans="1:3" ht="13.8" customHeight="1">
      <c r="A81" s="90" t="s">
        <v>197</v>
      </c>
      <c r="B81" s="247">
        <v>-5803000</v>
      </c>
      <c r="C81" s="247">
        <v>-750000</v>
      </c>
    </row>
    <row r="82" spans="1:3" ht="13.8" customHeight="1">
      <c r="A82" s="90" t="s">
        <v>198</v>
      </c>
      <c r="B82" s="247">
        <v>-42000</v>
      </c>
      <c r="C82" s="247">
        <v>-66000</v>
      </c>
    </row>
    <row r="83" spans="1:3" ht="13.8" customHeight="1">
      <c r="A83" s="90" t="s">
        <v>200</v>
      </c>
      <c r="B83" s="247">
        <v>0</v>
      </c>
      <c r="C83" s="247">
        <v>0</v>
      </c>
    </row>
    <row r="84" spans="1:3" ht="13.8" customHeight="1">
      <c r="A84" s="90" t="s">
        <v>196</v>
      </c>
      <c r="B84" s="247">
        <v>0</v>
      </c>
      <c r="C84" s="247">
        <v>0</v>
      </c>
    </row>
    <row r="85" spans="1:3" ht="13.8" customHeight="1">
      <c r="A85" s="90" t="s">
        <v>308</v>
      </c>
      <c r="B85" s="247">
        <v>0</v>
      </c>
      <c r="C85" s="247">
        <v>0</v>
      </c>
    </row>
    <row r="86" spans="1:3" ht="13.8" customHeight="1">
      <c r="A86" s="90" t="s">
        <v>309</v>
      </c>
      <c r="B86" s="247">
        <v>-87000</v>
      </c>
      <c r="C86" s="247">
        <v>0</v>
      </c>
    </row>
    <row r="87" spans="1:3" ht="13.8" customHeight="1">
      <c r="A87" s="90" t="s">
        <v>310</v>
      </c>
      <c r="B87" s="247">
        <v>0</v>
      </c>
      <c r="C87" s="247">
        <v>0</v>
      </c>
    </row>
    <row r="88" spans="1:3" ht="13.8" customHeight="1">
      <c r="A88" s="90" t="s">
        <v>311</v>
      </c>
      <c r="B88" s="247">
        <v>0</v>
      </c>
      <c r="C88" s="247">
        <v>0</v>
      </c>
    </row>
    <row r="89" spans="1:3" ht="13.8" customHeight="1">
      <c r="A89" s="90" t="s">
        <v>195</v>
      </c>
      <c r="B89" s="247">
        <v>0</v>
      </c>
      <c r="C89" s="247">
        <v>0</v>
      </c>
    </row>
    <row r="90" spans="1:3" ht="13.8" customHeight="1">
      <c r="A90" s="90" t="s">
        <v>312</v>
      </c>
      <c r="B90" s="247">
        <v>0</v>
      </c>
      <c r="C90" s="247">
        <v>0</v>
      </c>
    </row>
    <row r="91" spans="1:3" ht="13.8" customHeight="1">
      <c r="A91" s="90" t="s">
        <v>313</v>
      </c>
      <c r="B91" s="247">
        <v>0</v>
      </c>
      <c r="C91" s="247">
        <v>0</v>
      </c>
    </row>
    <row r="92" spans="1:3" ht="13.8" customHeight="1">
      <c r="A92" s="90" t="s">
        <v>204</v>
      </c>
      <c r="B92" s="247">
        <v>0</v>
      </c>
      <c r="C92" s="247">
        <v>0</v>
      </c>
    </row>
    <row r="93" spans="1:3" ht="13.8" customHeight="1">
      <c r="A93" s="90" t="s">
        <v>207</v>
      </c>
      <c r="B93" s="247">
        <v>0</v>
      </c>
      <c r="C93" s="247">
        <v>0</v>
      </c>
    </row>
    <row r="94" spans="1:3" ht="22.8" customHeight="1">
      <c r="A94" s="90" t="s">
        <v>208</v>
      </c>
      <c r="B94" s="247">
        <v>0</v>
      </c>
      <c r="C94" s="247">
        <v>0</v>
      </c>
    </row>
    <row r="95" spans="1:3" ht="11.4" customHeight="1">
      <c r="A95" s="90" t="s">
        <v>314</v>
      </c>
      <c r="B95" s="247">
        <v>0</v>
      </c>
      <c r="C95" s="247">
        <v>0</v>
      </c>
    </row>
    <row r="96" spans="1:3" ht="11.4" customHeight="1">
      <c r="A96" s="90" t="s">
        <v>209</v>
      </c>
      <c r="B96" s="247">
        <v>0</v>
      </c>
      <c r="C96" s="247">
        <v>0</v>
      </c>
    </row>
    <row r="97" spans="1:3" ht="11.4" customHeight="1">
      <c r="A97" s="90" t="s">
        <v>210</v>
      </c>
      <c r="B97" s="247">
        <v>-1148000</v>
      </c>
      <c r="C97" s="247">
        <v>-1161000</v>
      </c>
    </row>
    <row r="98" spans="1:3" ht="15.6" customHeight="1">
      <c r="A98" s="95" t="s">
        <v>211</v>
      </c>
      <c r="B98" s="248">
        <f>SUM(B75:B97)</f>
        <v>-7080000</v>
      </c>
      <c r="C98" s="248">
        <f>SUM(C75:C97)</f>
        <v>-1977000</v>
      </c>
    </row>
    <row r="99" spans="1:3" ht="12.6" customHeight="1">
      <c r="A99" s="90" t="s">
        <v>315</v>
      </c>
      <c r="B99" s="247">
        <v>4355000</v>
      </c>
      <c r="C99" s="247">
        <v>1047000</v>
      </c>
    </row>
    <row r="100" spans="1:3" ht="12.6" customHeight="1">
      <c r="A100" s="90" t="s">
        <v>213</v>
      </c>
      <c r="B100" s="247">
        <v>2887000</v>
      </c>
      <c r="C100" s="247">
        <v>3908000</v>
      </c>
    </row>
    <row r="101" spans="1:3" ht="12.6" customHeight="1">
      <c r="A101" s="252" t="s">
        <v>214</v>
      </c>
      <c r="B101" s="247">
        <v>0</v>
      </c>
      <c r="C101" s="247">
        <v>0</v>
      </c>
    </row>
    <row r="102" spans="1:3" ht="12.6" customHeight="1">
      <c r="A102" s="252" t="s">
        <v>316</v>
      </c>
      <c r="B102" s="247">
        <v>0</v>
      </c>
      <c r="C102" s="247">
        <v>0</v>
      </c>
    </row>
    <row r="103" spans="1:3" ht="27.6" customHeight="1">
      <c r="A103" s="22" t="s">
        <v>217</v>
      </c>
      <c r="B103" s="61">
        <f t="shared" ref="B103:C103" si="2">B99+B100</f>
        <v>7242000</v>
      </c>
      <c r="C103" s="61">
        <f t="shared" si="2"/>
        <v>4955000</v>
      </c>
    </row>
  </sheetData>
  <mergeCells count="6">
    <mergeCell ref="A47:C47"/>
    <mergeCell ref="A48:A49"/>
    <mergeCell ref="B48:C48"/>
    <mergeCell ref="A1:C1"/>
    <mergeCell ref="A2:A3"/>
    <mergeCell ref="B2:C2"/>
  </mergeCells>
  <pageMargins left="0.70866141732283472" right="0.70866141732283472" top="0.59055118110236227" bottom="0.47244094488188981" header="0.31496062992125984" footer="0.23622047244094491"/>
  <pageSetup paperSize="9" scale="92" fitToHeight="0" orientation="portrait" r:id="rId1"/>
  <headerFooter>
    <oddHeader>&amp;L&amp;8&amp;KE73E2AŚródroczne jednostkowe sprawozdanie finansowe  Ailleron SA za okres od 1 stycznia 2020 r. do 31 marca 2020 r.</oddHeader>
    <oddFooter>&amp;C&amp;P</oddFooter>
  </headerFooter>
  <rowBreaks count="1" manualBreakCount="1">
    <brk id="46" max="5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7C0AE4-731C-43D7-A73D-BB44824D68C3}">
  <sheetPr>
    <tabColor rgb="FF92D050"/>
    <pageSetUpPr fitToPage="1"/>
  </sheetPr>
  <dimension ref="A1:S72"/>
  <sheetViews>
    <sheetView showGridLines="0" view="pageBreakPreview" zoomScaleNormal="85" zoomScaleSheetLayoutView="100" workbookViewId="0">
      <selection activeCell="B26" sqref="B26"/>
    </sheetView>
  </sheetViews>
  <sheetFormatPr defaultColWidth="9.109375" defaultRowHeight="11.4"/>
  <cols>
    <col min="1" max="1" width="42.6640625" style="254" customWidth="1"/>
    <col min="2" max="2" width="10.6640625" style="254" customWidth="1"/>
    <col min="3" max="3" width="10.44140625" style="254" customWidth="1"/>
    <col min="4" max="4" width="9.6640625" style="254" customWidth="1"/>
    <col min="5" max="5" width="10.6640625" style="254" customWidth="1"/>
    <col min="6" max="6" width="9.6640625" style="254" customWidth="1"/>
    <col min="7" max="7" width="12.6640625" style="254" customWidth="1"/>
    <col min="8" max="8" width="11" style="254" customWidth="1"/>
    <col min="9" max="9" width="11.33203125" style="254" customWidth="1"/>
    <col min="10" max="10" width="12.44140625" style="254" customWidth="1"/>
    <col min="11" max="11" width="10.109375" style="254" customWidth="1"/>
    <col min="12" max="12" width="11" style="254" customWidth="1"/>
    <col min="13" max="13" width="11.33203125" style="254" hidden="1" customWidth="1"/>
    <col min="14" max="14" width="10.109375" style="254" customWidth="1"/>
    <col min="15" max="15" width="12.6640625" style="254" bestFit="1" customWidth="1"/>
    <col min="16" max="17" width="14" style="254" bestFit="1" customWidth="1"/>
    <col min="18" max="18" width="16.6640625" style="254" bestFit="1" customWidth="1"/>
    <col min="19" max="19" width="15.109375" style="254" bestFit="1" customWidth="1"/>
    <col min="20" max="16384" width="9.109375" style="254"/>
  </cols>
  <sheetData>
    <row r="1" spans="1:14" ht="19.5" customHeight="1">
      <c r="A1" s="253" t="s">
        <v>317</v>
      </c>
      <c r="B1" s="253"/>
      <c r="C1" s="253"/>
      <c r="D1" s="253"/>
      <c r="E1" s="253"/>
      <c r="F1" s="253"/>
      <c r="G1" s="253"/>
      <c r="H1" s="253"/>
      <c r="I1" s="253"/>
      <c r="J1" s="253"/>
      <c r="K1" s="253"/>
      <c r="L1" s="253"/>
      <c r="M1" s="253"/>
      <c r="N1" s="253"/>
    </row>
    <row r="2" spans="1:14">
      <c r="A2" s="255"/>
      <c r="B2" s="256" t="s">
        <v>63</v>
      </c>
      <c r="C2" s="256"/>
      <c r="D2" s="256"/>
      <c r="E2" s="256"/>
      <c r="F2" s="256"/>
      <c r="G2" s="256"/>
      <c r="H2" s="256"/>
      <c r="I2" s="256"/>
      <c r="J2" s="256"/>
      <c r="K2" s="256"/>
      <c r="L2" s="256"/>
      <c r="M2" s="256"/>
      <c r="N2" s="256"/>
    </row>
    <row r="3" spans="1:14" ht="109.2" customHeight="1">
      <c r="A3" s="257"/>
      <c r="B3" s="258" t="s">
        <v>219</v>
      </c>
      <c r="C3" s="259" t="s">
        <v>31</v>
      </c>
      <c r="D3" s="259" t="s">
        <v>220</v>
      </c>
      <c r="E3" s="259" t="s">
        <v>221</v>
      </c>
      <c r="F3" s="259" t="s">
        <v>222</v>
      </c>
      <c r="G3" s="259" t="s">
        <v>223</v>
      </c>
      <c r="H3" s="259" t="s">
        <v>224</v>
      </c>
      <c r="I3" s="259" t="s">
        <v>225</v>
      </c>
      <c r="J3" s="259" t="s">
        <v>226</v>
      </c>
      <c r="K3" s="259" t="s">
        <v>32</v>
      </c>
      <c r="L3" s="259" t="s">
        <v>227</v>
      </c>
      <c r="M3" s="259" t="s">
        <v>228</v>
      </c>
      <c r="N3" s="260" t="s">
        <v>229</v>
      </c>
    </row>
    <row r="4" spans="1:14" ht="14.25" customHeight="1">
      <c r="A4" s="160" t="s">
        <v>230</v>
      </c>
      <c r="B4" s="261">
        <v>3707000</v>
      </c>
      <c r="C4" s="261">
        <v>38412000</v>
      </c>
      <c r="D4" s="261">
        <v>0</v>
      </c>
      <c r="E4" s="261">
        <v>0</v>
      </c>
      <c r="F4" s="261">
        <v>0</v>
      </c>
      <c r="G4" s="261">
        <v>0</v>
      </c>
      <c r="H4" s="261">
        <v>0</v>
      </c>
      <c r="I4" s="261">
        <v>0</v>
      </c>
      <c r="J4" s="261">
        <v>0</v>
      </c>
      <c r="K4" s="261">
        <v>31901000</v>
      </c>
      <c r="L4" s="261">
        <v>31901000</v>
      </c>
      <c r="M4" s="261">
        <v>0</v>
      </c>
      <c r="N4" s="262">
        <f>SUM(B4:K4)</f>
        <v>74020000</v>
      </c>
    </row>
    <row r="5" spans="1:14" ht="14.25" customHeight="1">
      <c r="A5" s="120" t="s">
        <v>318</v>
      </c>
      <c r="B5" s="263">
        <v>0</v>
      </c>
      <c r="C5" s="263">
        <v>0</v>
      </c>
      <c r="D5" s="263">
        <v>0</v>
      </c>
      <c r="E5" s="263">
        <v>0</v>
      </c>
      <c r="F5" s="263">
        <v>0</v>
      </c>
      <c r="G5" s="263">
        <v>0</v>
      </c>
      <c r="H5" s="263">
        <v>0</v>
      </c>
      <c r="I5" s="263">
        <v>0</v>
      </c>
      <c r="J5" s="263">
        <v>0</v>
      </c>
      <c r="K5" s="263"/>
      <c r="L5" s="263">
        <v>0</v>
      </c>
      <c r="M5" s="263">
        <v>0</v>
      </c>
      <c r="N5" s="264">
        <v>0</v>
      </c>
    </row>
    <row r="6" spans="1:14" ht="14.25" customHeight="1">
      <c r="A6" s="120" t="s">
        <v>240</v>
      </c>
      <c r="B6" s="263">
        <f>B4</f>
        <v>3707000</v>
      </c>
      <c r="C6" s="263">
        <f>C4</f>
        <v>38412000</v>
      </c>
      <c r="D6" s="263">
        <v>0</v>
      </c>
      <c r="E6" s="263">
        <v>0</v>
      </c>
      <c r="F6" s="263">
        <v>0</v>
      </c>
      <c r="G6" s="263">
        <v>0</v>
      </c>
      <c r="H6" s="263">
        <v>0</v>
      </c>
      <c r="I6" s="263">
        <v>0</v>
      </c>
      <c r="J6" s="263">
        <v>0</v>
      </c>
      <c r="K6" s="263">
        <f>K4</f>
        <v>31901000</v>
      </c>
      <c r="L6" s="263">
        <f>L4</f>
        <v>31901000</v>
      </c>
      <c r="M6" s="263">
        <v>0</v>
      </c>
      <c r="N6" s="264">
        <f>N4</f>
        <v>74020000</v>
      </c>
    </row>
    <row r="7" spans="1:14" ht="14.25" customHeight="1">
      <c r="A7" s="120" t="s">
        <v>241</v>
      </c>
      <c r="B7" s="263">
        <v>0</v>
      </c>
      <c r="C7" s="263">
        <v>0</v>
      </c>
      <c r="D7" s="263">
        <v>0</v>
      </c>
      <c r="E7" s="263">
        <v>0</v>
      </c>
      <c r="F7" s="263">
        <v>0</v>
      </c>
      <c r="G7" s="263">
        <v>0</v>
      </c>
      <c r="H7" s="263">
        <v>0</v>
      </c>
      <c r="I7" s="263">
        <v>0</v>
      </c>
      <c r="J7" s="263">
        <v>0</v>
      </c>
      <c r="K7" s="263">
        <v>-1081000</v>
      </c>
      <c r="L7" s="263">
        <v>-1081000</v>
      </c>
      <c r="M7" s="263">
        <v>0</v>
      </c>
      <c r="N7" s="264">
        <f>SUM(B7:K7)</f>
        <v>-1081000</v>
      </c>
    </row>
    <row r="8" spans="1:14" ht="14.25" customHeight="1">
      <c r="A8" s="120" t="s">
        <v>242</v>
      </c>
      <c r="B8" s="263">
        <v>0</v>
      </c>
      <c r="C8" s="263">
        <v>0</v>
      </c>
      <c r="D8" s="263">
        <v>0</v>
      </c>
      <c r="E8" s="263">
        <v>0</v>
      </c>
      <c r="F8" s="263">
        <v>0</v>
      </c>
      <c r="G8" s="263">
        <v>0</v>
      </c>
      <c r="H8" s="263">
        <v>0</v>
      </c>
      <c r="I8" s="263">
        <v>0</v>
      </c>
      <c r="J8" s="263">
        <v>0</v>
      </c>
      <c r="K8" s="263">
        <v>0</v>
      </c>
      <c r="L8" s="263">
        <v>0</v>
      </c>
      <c r="M8" s="263">
        <v>0</v>
      </c>
      <c r="N8" s="264">
        <v>0</v>
      </c>
    </row>
    <row r="9" spans="1:14" ht="14.25" customHeight="1">
      <c r="A9" s="122" t="s">
        <v>243</v>
      </c>
      <c r="B9" s="265"/>
      <c r="C9" s="265"/>
      <c r="D9" s="265">
        <f t="shared" ref="D9:M9" si="0">D7+D8</f>
        <v>0</v>
      </c>
      <c r="E9" s="265">
        <f t="shared" si="0"/>
        <v>0</v>
      </c>
      <c r="F9" s="265">
        <f t="shared" si="0"/>
        <v>0</v>
      </c>
      <c r="G9" s="265">
        <f t="shared" si="0"/>
        <v>0</v>
      </c>
      <c r="H9" s="265">
        <f t="shared" si="0"/>
        <v>0</v>
      </c>
      <c r="I9" s="265">
        <f t="shared" si="0"/>
        <v>0</v>
      </c>
      <c r="J9" s="265">
        <f t="shared" si="0"/>
        <v>0</v>
      </c>
      <c r="K9" s="265">
        <f t="shared" si="0"/>
        <v>-1081000</v>
      </c>
      <c r="L9" s="265">
        <f t="shared" si="0"/>
        <v>-1081000</v>
      </c>
      <c r="M9" s="265">
        <f t="shared" si="0"/>
        <v>0</v>
      </c>
      <c r="N9" s="266">
        <f>SUM(B9:K9)</f>
        <v>-1081000</v>
      </c>
    </row>
    <row r="10" spans="1:14" ht="14.25" customHeight="1">
      <c r="A10" s="160" t="s">
        <v>244</v>
      </c>
      <c r="B10" s="261">
        <v>0</v>
      </c>
      <c r="C10" s="261">
        <v>0</v>
      </c>
      <c r="D10" s="261">
        <v>0</v>
      </c>
      <c r="E10" s="261">
        <v>0</v>
      </c>
      <c r="F10" s="261">
        <v>0</v>
      </c>
      <c r="G10" s="261">
        <v>0</v>
      </c>
      <c r="H10" s="261">
        <v>0</v>
      </c>
      <c r="I10" s="261">
        <v>0</v>
      </c>
      <c r="J10" s="261">
        <v>0</v>
      </c>
      <c r="K10" s="261">
        <v>0</v>
      </c>
      <c r="L10" s="261">
        <v>0</v>
      </c>
      <c r="M10" s="261">
        <v>0</v>
      </c>
      <c r="N10" s="262">
        <f>SUM(B10:K10)</f>
        <v>0</v>
      </c>
    </row>
    <row r="11" spans="1:14" ht="14.25" customHeight="1">
      <c r="A11" s="120" t="s">
        <v>246</v>
      </c>
      <c r="B11" s="263">
        <v>0</v>
      </c>
      <c r="C11" s="263">
        <v>0</v>
      </c>
      <c r="D11" s="263">
        <v>0</v>
      </c>
      <c r="E11" s="263">
        <v>0</v>
      </c>
      <c r="F11" s="263">
        <v>0</v>
      </c>
      <c r="G11" s="263">
        <v>0</v>
      </c>
      <c r="H11" s="263">
        <v>0</v>
      </c>
      <c r="I11" s="263">
        <v>0</v>
      </c>
      <c r="J11" s="263">
        <v>0</v>
      </c>
      <c r="K11" s="263">
        <v>0</v>
      </c>
      <c r="L11" s="263">
        <v>0</v>
      </c>
      <c r="M11" s="263">
        <v>0</v>
      </c>
      <c r="N11" s="264">
        <v>0</v>
      </c>
    </row>
    <row r="12" spans="1:14" ht="14.25" customHeight="1">
      <c r="A12" s="120" t="s">
        <v>248</v>
      </c>
      <c r="B12" s="263">
        <v>0</v>
      </c>
      <c r="C12" s="263">
        <v>0</v>
      </c>
      <c r="D12" s="263">
        <v>0</v>
      </c>
      <c r="E12" s="263">
        <v>0</v>
      </c>
      <c r="F12" s="263">
        <v>0</v>
      </c>
      <c r="G12" s="263">
        <v>0</v>
      </c>
      <c r="H12" s="263">
        <v>0</v>
      </c>
      <c r="I12" s="263">
        <v>0</v>
      </c>
      <c r="J12" s="263">
        <v>0</v>
      </c>
      <c r="K12" s="267">
        <v>0</v>
      </c>
      <c r="L12" s="267">
        <v>0</v>
      </c>
      <c r="M12" s="267">
        <v>0</v>
      </c>
      <c r="N12" s="268">
        <f>L12</f>
        <v>0</v>
      </c>
    </row>
    <row r="13" spans="1:14" ht="14.25" customHeight="1">
      <c r="A13" s="130" t="str">
        <f>[1]ZZKW_s!A13</f>
        <v>Stan na 31 marca 2019 roku</v>
      </c>
      <c r="B13" s="269">
        <f>B6</f>
        <v>3707000</v>
      </c>
      <c r="C13" s="269">
        <f>C6</f>
        <v>38412000</v>
      </c>
      <c r="D13" s="269">
        <f t="shared" ref="D13:J13" si="1">D6+D9</f>
        <v>0</v>
      </c>
      <c r="E13" s="269">
        <f t="shared" si="1"/>
        <v>0</v>
      </c>
      <c r="F13" s="269">
        <f t="shared" si="1"/>
        <v>0</v>
      </c>
      <c r="G13" s="269">
        <f t="shared" si="1"/>
        <v>0</v>
      </c>
      <c r="H13" s="269">
        <f t="shared" si="1"/>
        <v>0</v>
      </c>
      <c r="I13" s="269">
        <f t="shared" si="1"/>
        <v>0</v>
      </c>
      <c r="J13" s="269">
        <f t="shared" si="1"/>
        <v>0</v>
      </c>
      <c r="K13" s="269">
        <f>K9+K6-K12</f>
        <v>30820000</v>
      </c>
      <c r="L13" s="269">
        <f>L9+L6-L12</f>
        <v>30820000</v>
      </c>
      <c r="M13" s="269">
        <f>M6+M9</f>
        <v>0</v>
      </c>
      <c r="N13" s="270">
        <f>SUM(B13:K13)</f>
        <v>72939000</v>
      </c>
    </row>
    <row r="14" spans="1:14" s="10" customFormat="1" ht="14.25" customHeight="1">
      <c r="A14" s="160" t="s">
        <v>241</v>
      </c>
      <c r="B14" s="261">
        <v>0</v>
      </c>
      <c r="C14" s="261">
        <v>0</v>
      </c>
      <c r="D14" s="261">
        <v>0</v>
      </c>
      <c r="E14" s="261">
        <v>0</v>
      </c>
      <c r="F14" s="261">
        <v>0</v>
      </c>
      <c r="G14" s="261">
        <v>0</v>
      </c>
      <c r="H14" s="261">
        <v>0</v>
      </c>
      <c r="I14" s="261"/>
      <c r="J14" s="261">
        <v>0</v>
      </c>
      <c r="K14" s="261">
        <v>0</v>
      </c>
      <c r="L14" s="261">
        <v>0</v>
      </c>
      <c r="M14" s="261">
        <v>0</v>
      </c>
      <c r="N14" s="262"/>
    </row>
    <row r="15" spans="1:14" s="10" customFormat="1" ht="14.25" customHeight="1">
      <c r="A15" s="122" t="s">
        <v>242</v>
      </c>
      <c r="B15" s="265">
        <v>0</v>
      </c>
      <c r="C15" s="265">
        <v>0</v>
      </c>
      <c r="D15" s="265">
        <v>0</v>
      </c>
      <c r="E15" s="265">
        <v>0</v>
      </c>
      <c r="F15" s="265">
        <v>0</v>
      </c>
      <c r="G15" s="265">
        <v>0</v>
      </c>
      <c r="H15" s="265">
        <v>0</v>
      </c>
      <c r="I15" s="265">
        <v>0</v>
      </c>
      <c r="J15" s="265">
        <v>0</v>
      </c>
      <c r="K15" s="265">
        <v>0</v>
      </c>
      <c r="L15" s="265">
        <v>0</v>
      </c>
      <c r="M15" s="265">
        <v>0</v>
      </c>
      <c r="N15" s="266">
        <v>0</v>
      </c>
    </row>
    <row r="16" spans="1:14" s="10" customFormat="1" ht="14.25" customHeight="1">
      <c r="A16" s="130" t="s">
        <v>243</v>
      </c>
      <c r="B16" s="269">
        <f t="shared" ref="B16:N16" si="2">B14+B15</f>
        <v>0</v>
      </c>
      <c r="C16" s="269">
        <f t="shared" si="2"/>
        <v>0</v>
      </c>
      <c r="D16" s="269">
        <f t="shared" si="2"/>
        <v>0</v>
      </c>
      <c r="E16" s="269">
        <f t="shared" si="2"/>
        <v>0</v>
      </c>
      <c r="F16" s="269">
        <f t="shared" si="2"/>
        <v>0</v>
      </c>
      <c r="G16" s="269">
        <f t="shared" si="2"/>
        <v>0</v>
      </c>
      <c r="H16" s="269">
        <f t="shared" si="2"/>
        <v>0</v>
      </c>
      <c r="I16" s="269">
        <f t="shared" si="2"/>
        <v>0</v>
      </c>
      <c r="J16" s="269">
        <f t="shared" si="2"/>
        <v>0</v>
      </c>
      <c r="K16" s="269">
        <f t="shared" si="2"/>
        <v>0</v>
      </c>
      <c r="L16" s="269">
        <f t="shared" si="2"/>
        <v>0</v>
      </c>
      <c r="M16" s="269">
        <f t="shared" si="2"/>
        <v>0</v>
      </c>
      <c r="N16" s="270">
        <f t="shared" si="2"/>
        <v>0</v>
      </c>
    </row>
    <row r="17" spans="1:14" ht="14.25" customHeight="1">
      <c r="A17" s="120" t="s">
        <v>242</v>
      </c>
      <c r="B17" s="263">
        <v>0</v>
      </c>
      <c r="C17" s="263">
        <v>0</v>
      </c>
      <c r="D17" s="263">
        <v>0</v>
      </c>
      <c r="E17" s="263">
        <v>0</v>
      </c>
      <c r="F17" s="263">
        <v>0</v>
      </c>
      <c r="G17" s="263">
        <v>0</v>
      </c>
      <c r="H17" s="263">
        <v>0</v>
      </c>
      <c r="I17" s="263">
        <v>0</v>
      </c>
      <c r="J17" s="263">
        <v>0</v>
      </c>
      <c r="K17" s="263">
        <v>0</v>
      </c>
      <c r="L17" s="263">
        <v>0</v>
      </c>
      <c r="M17" s="263">
        <v>0</v>
      </c>
      <c r="N17" s="264">
        <v>0</v>
      </c>
    </row>
    <row r="18" spans="1:14" ht="14.25" customHeight="1">
      <c r="A18" s="120" t="s">
        <v>246</v>
      </c>
      <c r="B18" s="263">
        <v>0</v>
      </c>
      <c r="C18" s="263">
        <v>0</v>
      </c>
      <c r="D18" s="263">
        <v>0</v>
      </c>
      <c r="E18" s="263">
        <v>0</v>
      </c>
      <c r="F18" s="263">
        <v>0</v>
      </c>
      <c r="G18" s="263">
        <v>0</v>
      </c>
      <c r="H18" s="263">
        <v>0</v>
      </c>
      <c r="I18" s="263">
        <v>0</v>
      </c>
      <c r="J18" s="263">
        <v>0</v>
      </c>
      <c r="K18" s="263">
        <v>0</v>
      </c>
      <c r="L18" s="263">
        <v>0</v>
      </c>
      <c r="M18" s="263">
        <v>0</v>
      </c>
      <c r="N18" s="264">
        <v>0</v>
      </c>
    </row>
    <row r="19" spans="1:14" ht="14.25" customHeight="1">
      <c r="A19" s="120" t="s">
        <v>255</v>
      </c>
      <c r="B19" s="263">
        <v>0</v>
      </c>
      <c r="C19" s="263">
        <v>0</v>
      </c>
      <c r="D19" s="263">
        <v>0</v>
      </c>
      <c r="E19" s="263">
        <v>0</v>
      </c>
      <c r="F19" s="263">
        <v>0</v>
      </c>
      <c r="G19" s="263">
        <v>0</v>
      </c>
      <c r="H19" s="263">
        <v>0</v>
      </c>
      <c r="I19" s="263">
        <v>0</v>
      </c>
      <c r="J19" s="263">
        <v>0</v>
      </c>
      <c r="K19" s="263">
        <v>0</v>
      </c>
      <c r="L19" s="263">
        <v>0</v>
      </c>
      <c r="M19" s="263">
        <v>0</v>
      </c>
      <c r="N19" s="264">
        <v>0</v>
      </c>
    </row>
    <row r="20" spans="1:14" ht="14.25" customHeight="1">
      <c r="A20" s="120" t="s">
        <v>256</v>
      </c>
      <c r="B20" s="263">
        <v>0</v>
      </c>
      <c r="C20" s="263">
        <v>0</v>
      </c>
      <c r="D20" s="263">
        <v>0</v>
      </c>
      <c r="E20" s="263">
        <v>0</v>
      </c>
      <c r="F20" s="263">
        <v>0</v>
      </c>
      <c r="G20" s="263">
        <v>0</v>
      </c>
      <c r="H20" s="263">
        <v>0</v>
      </c>
      <c r="I20" s="263">
        <v>0</v>
      </c>
      <c r="J20" s="263">
        <v>0</v>
      </c>
      <c r="K20" s="263">
        <v>0</v>
      </c>
      <c r="L20" s="263">
        <v>0</v>
      </c>
      <c r="M20" s="263"/>
      <c r="N20" s="264">
        <f>SUM(B20:K20)</f>
        <v>0</v>
      </c>
    </row>
    <row r="21" spans="1:14" ht="14.25" customHeight="1">
      <c r="A21" s="120" t="s">
        <v>257</v>
      </c>
      <c r="B21" s="263">
        <v>0</v>
      </c>
      <c r="C21" s="263">
        <v>0</v>
      </c>
      <c r="D21" s="263">
        <v>0</v>
      </c>
      <c r="E21" s="263">
        <v>0</v>
      </c>
      <c r="F21" s="263">
        <v>0</v>
      </c>
      <c r="G21" s="263">
        <v>0</v>
      </c>
      <c r="H21" s="263">
        <v>0</v>
      </c>
      <c r="I21" s="263">
        <f>G21-K21</f>
        <v>0</v>
      </c>
      <c r="J21" s="263">
        <v>0</v>
      </c>
      <c r="K21" s="263">
        <v>0</v>
      </c>
      <c r="L21" s="263">
        <v>0</v>
      </c>
      <c r="M21" s="263">
        <v>0</v>
      </c>
      <c r="N21" s="264">
        <v>0</v>
      </c>
    </row>
    <row r="22" spans="1:14" ht="14.25" customHeight="1">
      <c r="A22" s="120" t="s">
        <v>258</v>
      </c>
      <c r="B22" s="263">
        <v>0</v>
      </c>
      <c r="C22" s="263">
        <v>0</v>
      </c>
      <c r="D22" s="263">
        <v>0</v>
      </c>
      <c r="E22" s="263">
        <v>0</v>
      </c>
      <c r="F22" s="263">
        <v>0</v>
      </c>
      <c r="G22" s="263">
        <v>0</v>
      </c>
      <c r="H22" s="263">
        <v>0</v>
      </c>
      <c r="I22" s="263">
        <v>0</v>
      </c>
      <c r="J22" s="263">
        <v>0</v>
      </c>
      <c r="K22" s="263">
        <v>0</v>
      </c>
      <c r="L22" s="263">
        <v>0</v>
      </c>
      <c r="M22" s="263">
        <v>0</v>
      </c>
      <c r="N22" s="264">
        <v>0</v>
      </c>
    </row>
    <row r="23" spans="1:14" ht="14.25" customHeight="1">
      <c r="A23" s="120" t="s">
        <v>259</v>
      </c>
      <c r="B23" s="263">
        <v>0</v>
      </c>
      <c r="C23" s="263">
        <v>0</v>
      </c>
      <c r="D23" s="263">
        <v>0</v>
      </c>
      <c r="E23" s="263">
        <v>0</v>
      </c>
      <c r="F23" s="263">
        <v>0</v>
      </c>
      <c r="G23" s="263">
        <v>0</v>
      </c>
      <c r="H23" s="263">
        <v>0</v>
      </c>
      <c r="I23" s="263">
        <f>G23-K23</f>
        <v>0</v>
      </c>
      <c r="J23" s="263">
        <v>0</v>
      </c>
      <c r="K23" s="263">
        <v>0</v>
      </c>
      <c r="L23" s="263">
        <v>0</v>
      </c>
      <c r="M23" s="263">
        <v>0</v>
      </c>
      <c r="N23" s="264">
        <v>0</v>
      </c>
    </row>
    <row r="24" spans="1:14" ht="14.25" customHeight="1">
      <c r="A24" s="120" t="s">
        <v>260</v>
      </c>
      <c r="B24" s="263">
        <v>0</v>
      </c>
      <c r="C24" s="263">
        <v>0</v>
      </c>
      <c r="D24" s="263">
        <v>0</v>
      </c>
      <c r="E24" s="263">
        <v>0</v>
      </c>
      <c r="F24" s="263">
        <v>0</v>
      </c>
      <c r="G24" s="263">
        <v>0</v>
      </c>
      <c r="H24" s="263">
        <v>0</v>
      </c>
      <c r="I24" s="263">
        <f>G24-K24</f>
        <v>0</v>
      </c>
      <c r="J24" s="263">
        <v>0</v>
      </c>
      <c r="K24" s="263">
        <v>0</v>
      </c>
      <c r="L24" s="263">
        <v>0</v>
      </c>
      <c r="M24" s="263">
        <v>0</v>
      </c>
      <c r="N24" s="264">
        <v>0</v>
      </c>
    </row>
    <row r="25" spans="1:14" ht="14.25" customHeight="1">
      <c r="A25" s="120" t="s">
        <v>261</v>
      </c>
      <c r="B25" s="263">
        <v>0</v>
      </c>
      <c r="C25" s="263">
        <v>0</v>
      </c>
      <c r="D25" s="263">
        <v>0</v>
      </c>
      <c r="E25" s="263">
        <v>0</v>
      </c>
      <c r="F25" s="263">
        <v>0</v>
      </c>
      <c r="G25" s="263">
        <v>0</v>
      </c>
      <c r="H25" s="263">
        <v>0</v>
      </c>
      <c r="I25" s="263">
        <f>G25-K25</f>
        <v>0</v>
      </c>
      <c r="J25" s="263">
        <v>0</v>
      </c>
      <c r="K25" s="263">
        <v>0</v>
      </c>
      <c r="L25" s="263">
        <v>0</v>
      </c>
      <c r="M25" s="263">
        <v>0</v>
      </c>
      <c r="N25" s="264">
        <f>SUM(B25:K25)</f>
        <v>0</v>
      </c>
    </row>
    <row r="26" spans="1:14" ht="14.25" customHeight="1">
      <c r="A26" s="120" t="s">
        <v>262</v>
      </c>
      <c r="B26" s="263">
        <v>0</v>
      </c>
      <c r="C26" s="263">
        <v>0</v>
      </c>
      <c r="D26" s="263">
        <v>0</v>
      </c>
      <c r="E26" s="263">
        <v>0</v>
      </c>
      <c r="F26" s="263">
        <v>0</v>
      </c>
      <c r="G26" s="263">
        <v>0</v>
      </c>
      <c r="H26" s="263">
        <v>0</v>
      </c>
      <c r="I26" s="263">
        <v>0</v>
      </c>
      <c r="J26" s="263">
        <v>0</v>
      </c>
      <c r="K26" s="263">
        <v>0</v>
      </c>
      <c r="L26" s="263">
        <v>0</v>
      </c>
      <c r="M26" s="263">
        <v>0</v>
      </c>
      <c r="N26" s="264">
        <v>0</v>
      </c>
    </row>
    <row r="27" spans="1:14" ht="14.25" customHeight="1">
      <c r="A27" s="120" t="s">
        <v>263</v>
      </c>
      <c r="B27" s="263">
        <v>0</v>
      </c>
      <c r="C27" s="263">
        <v>0</v>
      </c>
      <c r="D27" s="263">
        <v>0</v>
      </c>
      <c r="E27" s="263">
        <v>0</v>
      </c>
      <c r="F27" s="263">
        <v>0</v>
      </c>
      <c r="G27" s="263">
        <v>0</v>
      </c>
      <c r="H27" s="263">
        <v>0</v>
      </c>
      <c r="I27" s="263">
        <f>G27-K27</f>
        <v>0</v>
      </c>
      <c r="J27" s="263">
        <v>0</v>
      </c>
      <c r="K27" s="263">
        <v>0</v>
      </c>
      <c r="L27" s="263">
        <v>0</v>
      </c>
      <c r="M27" s="263">
        <v>0</v>
      </c>
      <c r="N27" s="264">
        <v>0</v>
      </c>
    </row>
    <row r="28" spans="1:14" ht="14.25" customHeight="1">
      <c r="A28" s="120" t="s">
        <v>264</v>
      </c>
      <c r="B28" s="263">
        <v>0</v>
      </c>
      <c r="C28" s="263">
        <v>0</v>
      </c>
      <c r="D28" s="263">
        <v>0</v>
      </c>
      <c r="E28" s="263">
        <v>0</v>
      </c>
      <c r="F28" s="263">
        <v>0</v>
      </c>
      <c r="G28" s="263">
        <v>0</v>
      </c>
      <c r="H28" s="263">
        <v>0</v>
      </c>
      <c r="I28" s="263">
        <v>0</v>
      </c>
      <c r="J28" s="263">
        <v>0</v>
      </c>
      <c r="K28" s="263">
        <v>0</v>
      </c>
      <c r="L28" s="263">
        <f>K28</f>
        <v>0</v>
      </c>
      <c r="M28" s="263"/>
      <c r="N28" s="264">
        <f>SUM(B28:K28)</f>
        <v>0</v>
      </c>
    </row>
    <row r="29" spans="1:14" ht="14.25" customHeight="1">
      <c r="A29" s="120" t="s">
        <v>265</v>
      </c>
      <c r="B29" s="263">
        <v>0</v>
      </c>
      <c r="C29" s="263">
        <v>0</v>
      </c>
      <c r="D29" s="263">
        <v>0</v>
      </c>
      <c r="E29" s="263">
        <v>0</v>
      </c>
      <c r="F29" s="263">
        <v>0</v>
      </c>
      <c r="G29" s="263">
        <v>0</v>
      </c>
      <c r="H29" s="263">
        <v>0</v>
      </c>
      <c r="I29" s="263">
        <v>0</v>
      </c>
      <c r="J29" s="263">
        <v>0</v>
      </c>
      <c r="K29" s="263">
        <v>0</v>
      </c>
      <c r="L29" s="263">
        <v>0</v>
      </c>
      <c r="M29" s="263">
        <v>0</v>
      </c>
      <c r="N29" s="264">
        <v>0</v>
      </c>
    </row>
    <row r="30" spans="1:14" ht="14.25" customHeight="1">
      <c r="A30" s="120" t="s">
        <v>266</v>
      </c>
      <c r="B30" s="263">
        <v>0</v>
      </c>
      <c r="C30" s="263">
        <v>0</v>
      </c>
      <c r="D30" s="263">
        <v>0</v>
      </c>
      <c r="E30" s="263">
        <v>0</v>
      </c>
      <c r="F30" s="263">
        <v>0</v>
      </c>
      <c r="G30" s="263">
        <v>0</v>
      </c>
      <c r="H30" s="263">
        <v>0</v>
      </c>
      <c r="I30" s="263">
        <v>0</v>
      </c>
      <c r="J30" s="263">
        <v>0</v>
      </c>
      <c r="K30" s="263">
        <v>0</v>
      </c>
      <c r="L30" s="263">
        <v>0</v>
      </c>
      <c r="M30" s="263">
        <v>0</v>
      </c>
      <c r="N30" s="264">
        <f>L30</f>
        <v>0</v>
      </c>
    </row>
    <row r="31" spans="1:14" ht="14.25" customHeight="1">
      <c r="A31" s="120" t="s">
        <v>267</v>
      </c>
      <c r="B31" s="263">
        <v>0</v>
      </c>
      <c r="C31" s="263">
        <v>0</v>
      </c>
      <c r="D31" s="263">
        <v>0</v>
      </c>
      <c r="E31" s="263">
        <v>0</v>
      </c>
      <c r="F31" s="263">
        <v>0</v>
      </c>
      <c r="G31" s="263">
        <v>0</v>
      </c>
      <c r="H31" s="263">
        <v>0</v>
      </c>
      <c r="I31" s="263">
        <v>0</v>
      </c>
      <c r="J31" s="263">
        <v>0</v>
      </c>
      <c r="K31" s="263">
        <v>0</v>
      </c>
      <c r="L31" s="263">
        <v>0</v>
      </c>
      <c r="M31" s="263"/>
      <c r="N31" s="264">
        <f>L31</f>
        <v>0</v>
      </c>
    </row>
    <row r="32" spans="1:14" ht="14.25" customHeight="1">
      <c r="A32" s="120" t="s">
        <v>319</v>
      </c>
      <c r="B32" s="263">
        <v>0</v>
      </c>
      <c r="C32" s="263">
        <v>0</v>
      </c>
      <c r="D32" s="263">
        <v>0</v>
      </c>
      <c r="E32" s="263">
        <v>0</v>
      </c>
      <c r="F32" s="263">
        <v>0</v>
      </c>
      <c r="G32" s="263">
        <v>0</v>
      </c>
      <c r="H32" s="263">
        <v>0</v>
      </c>
      <c r="I32" s="263">
        <v>0</v>
      </c>
      <c r="J32" s="263">
        <v>0</v>
      </c>
      <c r="K32" s="263">
        <v>0</v>
      </c>
      <c r="L32" s="263">
        <v>0</v>
      </c>
      <c r="M32" s="263">
        <v>0</v>
      </c>
      <c r="N32" s="264">
        <f>L32</f>
        <v>0</v>
      </c>
    </row>
    <row r="33" spans="1:18" ht="19.2">
      <c r="A33" s="138" t="s">
        <v>320</v>
      </c>
      <c r="B33" s="263">
        <v>0</v>
      </c>
      <c r="C33" s="263">
        <v>0</v>
      </c>
      <c r="D33" s="263">
        <v>0</v>
      </c>
      <c r="E33" s="263">
        <v>0</v>
      </c>
      <c r="F33" s="263">
        <v>0</v>
      </c>
      <c r="G33" s="263">
        <v>0</v>
      </c>
      <c r="H33" s="263">
        <v>0</v>
      </c>
      <c r="I33" s="263">
        <v>0</v>
      </c>
      <c r="J33" s="263">
        <v>0</v>
      </c>
      <c r="K33" s="263">
        <v>0</v>
      </c>
      <c r="L33" s="263">
        <v>0</v>
      </c>
      <c r="M33" s="263">
        <v>0</v>
      </c>
      <c r="N33" s="264">
        <f>L33</f>
        <v>0</v>
      </c>
    </row>
    <row r="34" spans="1:18">
      <c r="A34" s="138" t="s">
        <v>267</v>
      </c>
      <c r="B34" s="263">
        <v>0</v>
      </c>
      <c r="C34" s="263">
        <v>0</v>
      </c>
      <c r="D34" s="263">
        <v>0</v>
      </c>
      <c r="E34" s="263">
        <v>0</v>
      </c>
      <c r="F34" s="263">
        <v>0</v>
      </c>
      <c r="G34" s="263">
        <v>0</v>
      </c>
      <c r="H34" s="263">
        <v>0</v>
      </c>
      <c r="I34" s="263">
        <v>0</v>
      </c>
      <c r="J34" s="263">
        <v>0</v>
      </c>
      <c r="K34" s="263">
        <v>0</v>
      </c>
      <c r="L34" s="263">
        <v>0</v>
      </c>
      <c r="M34" s="263">
        <v>0</v>
      </c>
      <c r="N34" s="264">
        <f>L34</f>
        <v>0</v>
      </c>
    </row>
    <row r="35" spans="1:18" ht="14.25" customHeight="1">
      <c r="A35" s="120" t="s">
        <v>271</v>
      </c>
      <c r="B35" s="263">
        <v>0</v>
      </c>
      <c r="C35" s="263">
        <v>0</v>
      </c>
      <c r="D35" s="263">
        <v>0</v>
      </c>
      <c r="E35" s="263">
        <v>0</v>
      </c>
      <c r="F35" s="263">
        <v>0</v>
      </c>
      <c r="G35" s="263">
        <v>0</v>
      </c>
      <c r="H35" s="263">
        <v>0</v>
      </c>
      <c r="I35" s="263">
        <v>0</v>
      </c>
      <c r="J35" s="263">
        <v>0</v>
      </c>
      <c r="K35" s="263">
        <v>0</v>
      </c>
      <c r="L35" s="263">
        <v>0</v>
      </c>
      <c r="M35" s="263">
        <v>0</v>
      </c>
      <c r="N35" s="264">
        <v>0</v>
      </c>
    </row>
    <row r="36" spans="1:18" ht="15.75" customHeight="1">
      <c r="A36" s="181" t="str">
        <f>A13</f>
        <v>Stan na 31 marca 2019 roku</v>
      </c>
      <c r="B36" s="271">
        <f t="shared" ref="B36:J36" si="3">SUM(B13,B19,B16,B17,B18,B56,B22,B23,B24,B25,B26,B27,B29,B35,B21)</f>
        <v>3707000</v>
      </c>
      <c r="C36" s="271">
        <f t="shared" si="3"/>
        <v>38412000</v>
      </c>
      <c r="D36" s="271">
        <f t="shared" si="3"/>
        <v>0</v>
      </c>
      <c r="E36" s="271">
        <f t="shared" si="3"/>
        <v>0</v>
      </c>
      <c r="F36" s="271">
        <f t="shared" si="3"/>
        <v>0</v>
      </c>
      <c r="G36" s="271">
        <f t="shared" si="3"/>
        <v>0</v>
      </c>
      <c r="H36" s="271">
        <f t="shared" si="3"/>
        <v>0</v>
      </c>
      <c r="I36" s="271">
        <f t="shared" si="3"/>
        <v>0</v>
      </c>
      <c r="J36" s="271">
        <f t="shared" si="3"/>
        <v>0</v>
      </c>
      <c r="K36" s="271">
        <f>SUM(K13:K35)</f>
        <v>30820000</v>
      </c>
      <c r="L36" s="271">
        <f>SUM(L13:L35)</f>
        <v>30820000</v>
      </c>
      <c r="M36" s="271">
        <f>SUM(M13:M35)</f>
        <v>0</v>
      </c>
      <c r="N36" s="272">
        <f>SUM(N13:N35)</f>
        <v>72939000</v>
      </c>
      <c r="O36" s="273">
        <f>'[1]J Bilans'!E34</f>
        <v>3707000</v>
      </c>
      <c r="P36" s="273">
        <f>'[1]J Bilans'!E35</f>
        <v>38412000</v>
      </c>
      <c r="Q36" s="273">
        <f>'[1]J Bilans'!E36</f>
        <v>30820000</v>
      </c>
      <c r="R36" s="273">
        <f>'[1]J Bilans'!E33</f>
        <v>72939000</v>
      </c>
    </row>
    <row r="37" spans="1:18">
      <c r="A37" s="274"/>
      <c r="B37" s="275"/>
      <c r="C37" s="275"/>
      <c r="D37" s="275"/>
      <c r="E37" s="275"/>
      <c r="F37" s="275"/>
      <c r="G37" s="275"/>
      <c r="H37" s="275"/>
      <c r="I37" s="275"/>
      <c r="J37" s="275"/>
      <c r="K37" s="275"/>
      <c r="L37" s="275"/>
      <c r="M37" s="275"/>
      <c r="N37" s="275"/>
      <c r="O37" s="273"/>
      <c r="P37" s="273"/>
      <c r="Q37" s="273"/>
      <c r="R37" s="273"/>
    </row>
    <row r="38" spans="1:18" ht="20.25" customHeight="1">
      <c r="A38" s="253" t="s">
        <v>321</v>
      </c>
      <c r="B38" s="253"/>
      <c r="C38" s="253"/>
      <c r="D38" s="253"/>
      <c r="E38" s="253"/>
      <c r="F38" s="253"/>
      <c r="G38" s="253"/>
      <c r="H38" s="253"/>
      <c r="I38" s="253"/>
      <c r="J38" s="253"/>
      <c r="K38" s="253"/>
      <c r="L38" s="253"/>
      <c r="M38" s="253"/>
      <c r="N38" s="253"/>
    </row>
    <row r="39" spans="1:18">
      <c r="A39" s="255"/>
      <c r="B39" s="256" t="s">
        <v>63</v>
      </c>
      <c r="C39" s="256"/>
      <c r="D39" s="256"/>
      <c r="E39" s="256"/>
      <c r="F39" s="256"/>
      <c r="G39" s="256"/>
      <c r="H39" s="256"/>
      <c r="I39" s="256"/>
      <c r="J39" s="256"/>
      <c r="K39" s="256"/>
      <c r="L39" s="256"/>
      <c r="M39" s="256"/>
      <c r="N39" s="256"/>
    </row>
    <row r="40" spans="1:18" ht="94.2" customHeight="1">
      <c r="A40" s="257"/>
      <c r="B40" s="258" t="s">
        <v>219</v>
      </c>
      <c r="C40" s="259" t="s">
        <v>31</v>
      </c>
      <c r="D40" s="259" t="s">
        <v>220</v>
      </c>
      <c r="E40" s="259" t="s">
        <v>221</v>
      </c>
      <c r="F40" s="259" t="s">
        <v>222</v>
      </c>
      <c r="G40" s="259" t="s">
        <v>223</v>
      </c>
      <c r="H40" s="259" t="s">
        <v>224</v>
      </c>
      <c r="I40" s="259" t="s">
        <v>225</v>
      </c>
      <c r="J40" s="259" t="s">
        <v>226</v>
      </c>
      <c r="K40" s="259" t="s">
        <v>32</v>
      </c>
      <c r="L40" s="259" t="s">
        <v>227</v>
      </c>
      <c r="M40" s="260" t="s">
        <v>228</v>
      </c>
      <c r="N40" s="260" t="s">
        <v>229</v>
      </c>
    </row>
    <row r="41" spans="1:18" ht="15.75" customHeight="1">
      <c r="A41" s="160" t="s">
        <v>273</v>
      </c>
      <c r="B41" s="261">
        <v>3707000</v>
      </c>
      <c r="C41" s="261">
        <v>38412000</v>
      </c>
      <c r="D41" s="261">
        <v>0</v>
      </c>
      <c r="E41" s="261">
        <v>0</v>
      </c>
      <c r="F41" s="261">
        <v>0</v>
      </c>
      <c r="G41" s="261">
        <v>0</v>
      </c>
      <c r="H41" s="261">
        <v>0</v>
      </c>
      <c r="I41" s="261">
        <v>0</v>
      </c>
      <c r="J41" s="261">
        <v>0</v>
      </c>
      <c r="K41" s="276">
        <v>25455000</v>
      </c>
      <c r="L41" s="276">
        <v>25455000</v>
      </c>
      <c r="M41" s="261">
        <v>0</v>
      </c>
      <c r="N41" s="262">
        <f>SUM(B41:K41)</f>
        <v>67574000</v>
      </c>
    </row>
    <row r="42" spans="1:18" ht="15.75" customHeight="1">
      <c r="A42" s="120" t="s">
        <v>322</v>
      </c>
      <c r="B42" s="263">
        <v>0</v>
      </c>
      <c r="C42" s="263">
        <v>0</v>
      </c>
      <c r="D42" s="263">
        <v>0</v>
      </c>
      <c r="E42" s="263">
        <v>0</v>
      </c>
      <c r="F42" s="263">
        <v>0</v>
      </c>
      <c r="G42" s="263">
        <v>0</v>
      </c>
      <c r="H42" s="263">
        <v>0</v>
      </c>
      <c r="I42" s="263">
        <v>0</v>
      </c>
      <c r="J42" s="263">
        <v>0</v>
      </c>
      <c r="K42" s="277">
        <v>0</v>
      </c>
      <c r="L42" s="263">
        <v>0</v>
      </c>
      <c r="M42" s="263">
        <v>0</v>
      </c>
      <c r="N42" s="264">
        <v>0</v>
      </c>
    </row>
    <row r="43" spans="1:18" ht="15.75" customHeight="1">
      <c r="A43" s="120" t="s">
        <v>274</v>
      </c>
      <c r="B43" s="263">
        <f t="shared" ref="B43:H43" si="4">B41+B42</f>
        <v>3707000</v>
      </c>
      <c r="C43" s="263">
        <f t="shared" si="4"/>
        <v>38412000</v>
      </c>
      <c r="D43" s="263">
        <f t="shared" si="4"/>
        <v>0</v>
      </c>
      <c r="E43" s="263">
        <f t="shared" si="4"/>
        <v>0</v>
      </c>
      <c r="F43" s="263">
        <f t="shared" si="4"/>
        <v>0</v>
      </c>
      <c r="G43" s="263">
        <f t="shared" si="4"/>
        <v>0</v>
      </c>
      <c r="H43" s="263">
        <f t="shared" si="4"/>
        <v>0</v>
      </c>
      <c r="I43" s="263">
        <f>I41+I42</f>
        <v>0</v>
      </c>
      <c r="J43" s="263">
        <f>J41+J42</f>
        <v>0</v>
      </c>
      <c r="K43" s="277">
        <f>K41+K42</f>
        <v>25455000</v>
      </c>
      <c r="L43" s="263">
        <f>L41+L42</f>
        <v>25455000</v>
      </c>
      <c r="M43" s="263">
        <f>M41+M42</f>
        <v>0</v>
      </c>
      <c r="N43" s="264">
        <f>SUM(B43:K43)</f>
        <v>67574000</v>
      </c>
    </row>
    <row r="44" spans="1:18" ht="15.75" customHeight="1">
      <c r="A44" s="120" t="s">
        <v>241</v>
      </c>
      <c r="B44" s="263">
        <v>0</v>
      </c>
      <c r="C44" s="263">
        <v>0</v>
      </c>
      <c r="D44" s="263">
        <v>0</v>
      </c>
      <c r="E44" s="263">
        <v>0</v>
      </c>
      <c r="F44" s="263">
        <v>0</v>
      </c>
      <c r="G44" s="263">
        <v>0</v>
      </c>
      <c r="H44" s="263">
        <v>0</v>
      </c>
      <c r="I44" s="263">
        <v>0</v>
      </c>
      <c r="J44" s="278">
        <v>0</v>
      </c>
      <c r="K44" s="277">
        <f>'[1]J RZiS'!C35</f>
        <v>-2251000</v>
      </c>
      <c r="L44" s="263">
        <f>K44</f>
        <v>-2251000</v>
      </c>
      <c r="M44" s="263">
        <v>0</v>
      </c>
      <c r="N44" s="264">
        <f>SUM(B44:K44)</f>
        <v>-2251000</v>
      </c>
    </row>
    <row r="45" spans="1:18" ht="15.75" customHeight="1">
      <c r="A45" s="120" t="s">
        <v>242</v>
      </c>
      <c r="B45" s="263">
        <v>0</v>
      </c>
      <c r="C45" s="263">
        <v>0</v>
      </c>
      <c r="D45" s="263">
        <v>0</v>
      </c>
      <c r="E45" s="263">
        <v>0</v>
      </c>
      <c r="F45" s="263">
        <v>0</v>
      </c>
      <c r="G45" s="263">
        <v>0</v>
      </c>
      <c r="H45" s="263">
        <v>0</v>
      </c>
      <c r="I45" s="263">
        <v>0</v>
      </c>
      <c r="J45" s="263">
        <v>0</v>
      </c>
      <c r="K45" s="277">
        <v>0</v>
      </c>
      <c r="L45" s="263">
        <v>0</v>
      </c>
      <c r="M45" s="263">
        <v>0</v>
      </c>
      <c r="N45" s="264">
        <v>0</v>
      </c>
    </row>
    <row r="46" spans="1:18" ht="15.75" customHeight="1">
      <c r="A46" s="122" t="s">
        <v>243</v>
      </c>
      <c r="B46" s="265">
        <f t="shared" ref="B46:J46" si="5">B44+B45</f>
        <v>0</v>
      </c>
      <c r="C46" s="265">
        <f t="shared" si="5"/>
        <v>0</v>
      </c>
      <c r="D46" s="265">
        <f t="shared" si="5"/>
        <v>0</v>
      </c>
      <c r="E46" s="265">
        <f t="shared" si="5"/>
        <v>0</v>
      </c>
      <c r="F46" s="265">
        <f t="shared" si="5"/>
        <v>0</v>
      </c>
      <c r="G46" s="265">
        <f t="shared" si="5"/>
        <v>0</v>
      </c>
      <c r="H46" s="265">
        <f t="shared" si="5"/>
        <v>0</v>
      </c>
      <c r="I46" s="265">
        <f t="shared" si="5"/>
        <v>0</v>
      </c>
      <c r="J46" s="265">
        <f t="shared" si="5"/>
        <v>0</v>
      </c>
      <c r="K46" s="265">
        <f>K44</f>
        <v>-2251000</v>
      </c>
      <c r="L46" s="265">
        <f>L44</f>
        <v>-2251000</v>
      </c>
      <c r="M46" s="265">
        <f>M44+M45</f>
        <v>0</v>
      </c>
      <c r="N46" s="266">
        <f>SUM(B46:K46)</f>
        <v>-2251000</v>
      </c>
    </row>
    <row r="47" spans="1:18" ht="15.75" customHeight="1">
      <c r="A47" s="160" t="s">
        <v>246</v>
      </c>
      <c r="B47" s="261">
        <v>0</v>
      </c>
      <c r="C47" s="261">
        <v>0</v>
      </c>
      <c r="D47" s="261">
        <v>0</v>
      </c>
      <c r="E47" s="261">
        <v>0</v>
      </c>
      <c r="F47" s="261">
        <v>0</v>
      </c>
      <c r="G47" s="261">
        <v>0</v>
      </c>
      <c r="H47" s="261">
        <v>0</v>
      </c>
      <c r="I47" s="261">
        <v>0</v>
      </c>
      <c r="J47" s="261">
        <v>0</v>
      </c>
      <c r="K47" s="261">
        <v>0</v>
      </c>
      <c r="L47" s="261">
        <v>0</v>
      </c>
      <c r="M47" s="261">
        <v>0</v>
      </c>
      <c r="N47" s="262">
        <v>0</v>
      </c>
    </row>
    <row r="48" spans="1:18" ht="15.75" customHeight="1">
      <c r="A48" s="120" t="s">
        <v>248</v>
      </c>
      <c r="B48" s="263">
        <v>0</v>
      </c>
      <c r="C48" s="263">
        <v>0</v>
      </c>
      <c r="D48" s="263">
        <v>0</v>
      </c>
      <c r="E48" s="263">
        <v>0</v>
      </c>
      <c r="F48" s="263">
        <v>0</v>
      </c>
      <c r="G48" s="263">
        <v>0</v>
      </c>
      <c r="H48" s="263">
        <v>0</v>
      </c>
      <c r="I48" s="263">
        <v>0</v>
      </c>
      <c r="J48" s="263">
        <v>0</v>
      </c>
      <c r="K48" s="263">
        <v>0</v>
      </c>
      <c r="L48" s="263">
        <v>0</v>
      </c>
      <c r="M48" s="263">
        <v>0</v>
      </c>
      <c r="N48" s="264">
        <f>L48</f>
        <v>0</v>
      </c>
    </row>
    <row r="49" spans="1:14" s="10" customFormat="1" ht="15.75" customHeight="1">
      <c r="A49" s="130" t="str">
        <f>[1]ZZKW_s!A51</f>
        <v>Stan na 31 marca 2020 roku</v>
      </c>
      <c r="B49" s="269">
        <f t="shared" ref="B49:J49" si="6">B43+B46</f>
        <v>3707000</v>
      </c>
      <c r="C49" s="269">
        <f t="shared" si="6"/>
        <v>38412000</v>
      </c>
      <c r="D49" s="269">
        <f t="shared" si="6"/>
        <v>0</v>
      </c>
      <c r="E49" s="269">
        <f t="shared" si="6"/>
        <v>0</v>
      </c>
      <c r="F49" s="269">
        <f t="shared" si="6"/>
        <v>0</v>
      </c>
      <c r="G49" s="269">
        <f t="shared" si="6"/>
        <v>0</v>
      </c>
      <c r="H49" s="269">
        <f t="shared" si="6"/>
        <v>0</v>
      </c>
      <c r="I49" s="269">
        <f t="shared" si="6"/>
        <v>0</v>
      </c>
      <c r="J49" s="269">
        <f t="shared" si="6"/>
        <v>0</v>
      </c>
      <c r="K49" s="269">
        <f>K43+K44+K48</f>
        <v>23204000</v>
      </c>
      <c r="L49" s="269">
        <f>L43+L44+L48</f>
        <v>23204000</v>
      </c>
      <c r="M49" s="269">
        <f>M43+M46</f>
        <v>0</v>
      </c>
      <c r="N49" s="270">
        <f>N43+N44+N48</f>
        <v>65323000</v>
      </c>
    </row>
    <row r="50" spans="1:14" ht="15.75" customHeight="1">
      <c r="A50" s="160" t="s">
        <v>241</v>
      </c>
      <c r="B50" s="261">
        <v>0</v>
      </c>
      <c r="C50" s="261">
        <v>0</v>
      </c>
      <c r="D50" s="261">
        <v>0</v>
      </c>
      <c r="E50" s="261">
        <v>0</v>
      </c>
      <c r="F50" s="261">
        <v>0</v>
      </c>
      <c r="G50" s="261">
        <v>0</v>
      </c>
      <c r="H50" s="261">
        <v>0</v>
      </c>
      <c r="I50" s="261">
        <v>0</v>
      </c>
      <c r="J50" s="261">
        <v>0</v>
      </c>
      <c r="K50" s="261">
        <v>0</v>
      </c>
      <c r="L50" s="261">
        <v>0</v>
      </c>
      <c r="M50" s="261">
        <v>0</v>
      </c>
      <c r="N50" s="262">
        <v>0</v>
      </c>
    </row>
    <row r="51" spans="1:14" ht="15.75" customHeight="1">
      <c r="A51" s="120" t="s">
        <v>242</v>
      </c>
      <c r="B51" s="263">
        <v>0</v>
      </c>
      <c r="C51" s="263">
        <v>0</v>
      </c>
      <c r="D51" s="263">
        <v>0</v>
      </c>
      <c r="E51" s="263">
        <v>0</v>
      </c>
      <c r="F51" s="263">
        <v>0</v>
      </c>
      <c r="G51" s="263">
        <v>0</v>
      </c>
      <c r="H51" s="263">
        <v>0</v>
      </c>
      <c r="I51" s="263">
        <v>0</v>
      </c>
      <c r="J51" s="263">
        <v>0</v>
      </c>
      <c r="K51" s="263">
        <v>0</v>
      </c>
      <c r="L51" s="263">
        <v>0</v>
      </c>
      <c r="M51" s="263">
        <v>0</v>
      </c>
      <c r="N51" s="264">
        <v>0</v>
      </c>
    </row>
    <row r="52" spans="1:14" s="10" customFormat="1" ht="15.75" customHeight="1">
      <c r="A52" s="130" t="s">
        <v>243</v>
      </c>
      <c r="B52" s="269">
        <f t="shared" ref="B52:M52" si="7">B50+B51</f>
        <v>0</v>
      </c>
      <c r="C52" s="269">
        <f t="shared" si="7"/>
        <v>0</v>
      </c>
      <c r="D52" s="269">
        <f t="shared" si="7"/>
        <v>0</v>
      </c>
      <c r="E52" s="269">
        <f t="shared" si="7"/>
        <v>0</v>
      </c>
      <c r="F52" s="269">
        <f t="shared" si="7"/>
        <v>0</v>
      </c>
      <c r="G52" s="269">
        <f t="shared" si="7"/>
        <v>0</v>
      </c>
      <c r="H52" s="269">
        <f t="shared" si="7"/>
        <v>0</v>
      </c>
      <c r="I52" s="269">
        <f t="shared" si="7"/>
        <v>0</v>
      </c>
      <c r="J52" s="269">
        <f t="shared" si="7"/>
        <v>0</v>
      </c>
      <c r="K52" s="269">
        <f t="shared" si="7"/>
        <v>0</v>
      </c>
      <c r="L52" s="269">
        <f t="shared" si="7"/>
        <v>0</v>
      </c>
      <c r="M52" s="269">
        <f t="shared" si="7"/>
        <v>0</v>
      </c>
      <c r="N52" s="270"/>
    </row>
    <row r="53" spans="1:14" ht="15.75" customHeight="1">
      <c r="A53" s="120" t="s">
        <v>242</v>
      </c>
      <c r="B53" s="263">
        <v>0</v>
      </c>
      <c r="C53" s="263">
        <v>0</v>
      </c>
      <c r="D53" s="263">
        <v>0</v>
      </c>
      <c r="E53" s="263">
        <v>0</v>
      </c>
      <c r="F53" s="263">
        <v>0</v>
      </c>
      <c r="G53" s="263">
        <v>0</v>
      </c>
      <c r="H53" s="263">
        <v>0</v>
      </c>
      <c r="I53" s="263">
        <v>0</v>
      </c>
      <c r="J53" s="263">
        <v>0</v>
      </c>
      <c r="K53" s="277">
        <v>0</v>
      </c>
      <c r="L53" s="277">
        <v>0</v>
      </c>
      <c r="M53" s="277">
        <v>0</v>
      </c>
      <c r="N53" s="279">
        <v>0</v>
      </c>
    </row>
    <row r="54" spans="1:14" ht="15.75" customHeight="1">
      <c r="A54" s="120" t="s">
        <v>246</v>
      </c>
      <c r="B54" s="263">
        <v>0</v>
      </c>
      <c r="C54" s="263">
        <v>0</v>
      </c>
      <c r="D54" s="263">
        <v>0</v>
      </c>
      <c r="E54" s="263">
        <v>0</v>
      </c>
      <c r="F54" s="263">
        <v>0</v>
      </c>
      <c r="G54" s="263">
        <v>0</v>
      </c>
      <c r="H54" s="263">
        <v>0</v>
      </c>
      <c r="I54" s="263">
        <v>0</v>
      </c>
      <c r="J54" s="263">
        <v>0</v>
      </c>
      <c r="K54" s="277">
        <v>0</v>
      </c>
      <c r="L54" s="277">
        <v>0</v>
      </c>
      <c r="M54" s="277">
        <v>0</v>
      </c>
      <c r="N54" s="279">
        <v>0</v>
      </c>
    </row>
    <row r="55" spans="1:14" ht="18" customHeight="1">
      <c r="A55" s="120" t="s">
        <v>323</v>
      </c>
      <c r="B55" s="263">
        <v>0</v>
      </c>
      <c r="C55" s="263">
        <v>0</v>
      </c>
      <c r="D55" s="263">
        <v>0</v>
      </c>
      <c r="E55" s="263">
        <v>0</v>
      </c>
      <c r="F55" s="263">
        <v>0</v>
      </c>
      <c r="G55" s="263">
        <v>0</v>
      </c>
      <c r="H55" s="263">
        <v>0</v>
      </c>
      <c r="I55" s="263">
        <v>0</v>
      </c>
      <c r="J55" s="263">
        <v>0</v>
      </c>
      <c r="K55" s="277">
        <v>0</v>
      </c>
      <c r="L55" s="277">
        <v>0</v>
      </c>
      <c r="M55" s="277">
        <v>0</v>
      </c>
      <c r="N55" s="279">
        <f>SUM(B55:M55)</f>
        <v>0</v>
      </c>
    </row>
    <row r="56" spans="1:14" s="280" customFormat="1" ht="15.75" customHeight="1">
      <c r="A56" s="135" t="s">
        <v>276</v>
      </c>
      <c r="B56" s="263">
        <v>0</v>
      </c>
      <c r="C56" s="263">
        <v>0</v>
      </c>
      <c r="D56" s="263">
        <v>0</v>
      </c>
      <c r="E56" s="263">
        <v>0</v>
      </c>
      <c r="F56" s="263">
        <v>0</v>
      </c>
      <c r="G56" s="263">
        <v>0</v>
      </c>
      <c r="H56" s="263">
        <v>0</v>
      </c>
      <c r="I56" s="263">
        <v>0</v>
      </c>
      <c r="J56" s="263">
        <v>0</v>
      </c>
      <c r="K56" s="277">
        <v>0</v>
      </c>
      <c r="L56" s="277">
        <v>0</v>
      </c>
      <c r="M56" s="162" t="s">
        <v>237</v>
      </c>
      <c r="N56" s="279">
        <f>L56</f>
        <v>0</v>
      </c>
    </row>
    <row r="57" spans="1:14" ht="15.75" customHeight="1">
      <c r="A57" s="120" t="s">
        <v>258</v>
      </c>
      <c r="B57" s="263">
        <v>0</v>
      </c>
      <c r="C57" s="263">
        <v>0</v>
      </c>
      <c r="D57" s="263">
        <v>0</v>
      </c>
      <c r="E57" s="263">
        <v>0</v>
      </c>
      <c r="F57" s="263">
        <v>0</v>
      </c>
      <c r="G57" s="263">
        <v>0</v>
      </c>
      <c r="H57" s="263">
        <v>0</v>
      </c>
      <c r="I57" s="263">
        <v>0</v>
      </c>
      <c r="J57" s="263">
        <v>0</v>
      </c>
      <c r="K57" s="277">
        <v>0</v>
      </c>
      <c r="L57" s="277">
        <v>0</v>
      </c>
      <c r="M57" s="277">
        <v>0</v>
      </c>
      <c r="N57" s="279">
        <v>0</v>
      </c>
    </row>
    <row r="58" spans="1:14" ht="15.75" customHeight="1">
      <c r="A58" s="120" t="s">
        <v>259</v>
      </c>
      <c r="B58" s="263">
        <v>0</v>
      </c>
      <c r="C58" s="263">
        <v>0</v>
      </c>
      <c r="D58" s="263">
        <v>0</v>
      </c>
      <c r="E58" s="263">
        <v>0</v>
      </c>
      <c r="F58" s="263">
        <v>0</v>
      </c>
      <c r="G58" s="263">
        <v>0</v>
      </c>
      <c r="H58" s="263">
        <v>0</v>
      </c>
      <c r="I58" s="263">
        <v>0</v>
      </c>
      <c r="J58" s="263">
        <v>0</v>
      </c>
      <c r="K58" s="277">
        <v>0</v>
      </c>
      <c r="L58" s="277">
        <v>0</v>
      </c>
      <c r="M58" s="277">
        <v>0</v>
      </c>
      <c r="N58" s="279">
        <v>0</v>
      </c>
    </row>
    <row r="59" spans="1:14" ht="15.75" customHeight="1">
      <c r="A59" s="120" t="s">
        <v>260</v>
      </c>
      <c r="B59" s="263">
        <v>0</v>
      </c>
      <c r="C59" s="263">
        <v>0</v>
      </c>
      <c r="D59" s="263">
        <v>0</v>
      </c>
      <c r="E59" s="263">
        <v>0</v>
      </c>
      <c r="F59" s="263">
        <v>0</v>
      </c>
      <c r="G59" s="263">
        <v>0</v>
      </c>
      <c r="H59" s="263">
        <v>0</v>
      </c>
      <c r="I59" s="263">
        <v>0</v>
      </c>
      <c r="J59" s="263">
        <v>0</v>
      </c>
      <c r="K59" s="277">
        <v>0</v>
      </c>
      <c r="L59" s="277">
        <v>0</v>
      </c>
      <c r="M59" s="277">
        <v>0</v>
      </c>
      <c r="N59" s="279">
        <v>0</v>
      </c>
    </row>
    <row r="60" spans="1:14" ht="15.75" customHeight="1">
      <c r="A60" s="120" t="s">
        <v>261</v>
      </c>
      <c r="B60" s="263">
        <v>0</v>
      </c>
      <c r="C60" s="263">
        <v>0</v>
      </c>
      <c r="D60" s="263">
        <v>0</v>
      </c>
      <c r="E60" s="263">
        <v>0</v>
      </c>
      <c r="F60" s="263">
        <v>0</v>
      </c>
      <c r="G60" s="263">
        <v>0</v>
      </c>
      <c r="H60" s="263">
        <v>0</v>
      </c>
      <c r="I60" s="263">
        <v>0</v>
      </c>
      <c r="J60" s="263">
        <v>0</v>
      </c>
      <c r="K60" s="277">
        <v>0</v>
      </c>
      <c r="L60" s="277">
        <v>0</v>
      </c>
      <c r="M60" s="277">
        <v>0</v>
      </c>
      <c r="N60" s="279">
        <f>C60</f>
        <v>0</v>
      </c>
    </row>
    <row r="61" spans="1:14" ht="15.75" customHeight="1">
      <c r="A61" s="120" t="s">
        <v>262</v>
      </c>
      <c r="B61" s="263">
        <v>0</v>
      </c>
      <c r="C61" s="263">
        <v>0</v>
      </c>
      <c r="D61" s="263">
        <v>0</v>
      </c>
      <c r="E61" s="263">
        <v>0</v>
      </c>
      <c r="F61" s="263">
        <v>0</v>
      </c>
      <c r="G61" s="263">
        <v>0</v>
      </c>
      <c r="H61" s="263">
        <v>0</v>
      </c>
      <c r="I61" s="263">
        <v>0</v>
      </c>
      <c r="J61" s="263">
        <v>0</v>
      </c>
      <c r="K61" s="277">
        <v>0</v>
      </c>
      <c r="L61" s="277">
        <v>0</v>
      </c>
      <c r="M61" s="277">
        <v>0</v>
      </c>
      <c r="N61" s="279">
        <v>0</v>
      </c>
    </row>
    <row r="62" spans="1:14" ht="15.75" customHeight="1">
      <c r="A62" s="120" t="s">
        <v>263</v>
      </c>
      <c r="B62" s="263">
        <v>0</v>
      </c>
      <c r="C62" s="263">
        <v>0</v>
      </c>
      <c r="D62" s="263">
        <v>0</v>
      </c>
      <c r="E62" s="263">
        <v>0</v>
      </c>
      <c r="F62" s="263">
        <v>0</v>
      </c>
      <c r="G62" s="263">
        <v>0</v>
      </c>
      <c r="H62" s="263">
        <v>0</v>
      </c>
      <c r="I62" s="263">
        <v>0</v>
      </c>
      <c r="J62" s="263">
        <v>0</v>
      </c>
      <c r="K62" s="277">
        <v>0</v>
      </c>
      <c r="L62" s="277">
        <v>0</v>
      </c>
      <c r="M62" s="277">
        <v>0</v>
      </c>
      <c r="N62" s="279">
        <v>0</v>
      </c>
    </row>
    <row r="63" spans="1:14" ht="15.75" customHeight="1">
      <c r="A63" s="120" t="s">
        <v>264</v>
      </c>
      <c r="B63" s="263">
        <v>0</v>
      </c>
      <c r="C63" s="263">
        <v>0</v>
      </c>
      <c r="D63" s="263">
        <v>0</v>
      </c>
      <c r="E63" s="263">
        <v>0</v>
      </c>
      <c r="F63" s="263">
        <v>0</v>
      </c>
      <c r="G63" s="263">
        <v>0</v>
      </c>
      <c r="H63" s="263">
        <v>0</v>
      </c>
      <c r="I63" s="263">
        <v>0</v>
      </c>
      <c r="J63" s="263">
        <v>0</v>
      </c>
      <c r="K63" s="277">
        <v>0</v>
      </c>
      <c r="L63" s="277">
        <v>0</v>
      </c>
      <c r="M63" s="277">
        <v>0</v>
      </c>
      <c r="N63" s="279">
        <f>C63</f>
        <v>0</v>
      </c>
    </row>
    <row r="64" spans="1:14" ht="15.75" customHeight="1">
      <c r="A64" s="120" t="s">
        <v>265</v>
      </c>
      <c r="B64" s="263">
        <v>0</v>
      </c>
      <c r="C64" s="263">
        <v>0</v>
      </c>
      <c r="D64" s="263">
        <v>0</v>
      </c>
      <c r="E64" s="263">
        <v>0</v>
      </c>
      <c r="F64" s="263">
        <v>0</v>
      </c>
      <c r="G64" s="263">
        <v>0</v>
      </c>
      <c r="H64" s="263">
        <v>0</v>
      </c>
      <c r="I64" s="263">
        <v>0</v>
      </c>
      <c r="J64" s="263">
        <v>0</v>
      </c>
      <c r="K64" s="277">
        <v>0</v>
      </c>
      <c r="L64" s="277">
        <v>0</v>
      </c>
      <c r="M64" s="277">
        <v>0</v>
      </c>
      <c r="N64" s="279">
        <v>0</v>
      </c>
    </row>
    <row r="65" spans="1:19" ht="15.75" customHeight="1">
      <c r="A65" s="120" t="s">
        <v>266</v>
      </c>
      <c r="B65" s="263">
        <v>0</v>
      </c>
      <c r="C65" s="263">
        <v>0</v>
      </c>
      <c r="D65" s="263">
        <v>0</v>
      </c>
      <c r="E65" s="263">
        <v>0</v>
      </c>
      <c r="F65" s="263">
        <v>0</v>
      </c>
      <c r="G65" s="263">
        <v>0</v>
      </c>
      <c r="H65" s="263">
        <v>0</v>
      </c>
      <c r="I65" s="263">
        <v>0</v>
      </c>
      <c r="J65" s="263">
        <v>0</v>
      </c>
      <c r="K65" s="277">
        <v>0</v>
      </c>
      <c r="L65" s="277">
        <v>0</v>
      </c>
      <c r="M65" s="277">
        <v>0</v>
      </c>
      <c r="N65" s="279">
        <f>L65</f>
        <v>0</v>
      </c>
    </row>
    <row r="66" spans="1:19" ht="15.75" customHeight="1">
      <c r="A66" s="120" t="s">
        <v>267</v>
      </c>
      <c r="B66" s="263">
        <v>0</v>
      </c>
      <c r="C66" s="263">
        <v>0</v>
      </c>
      <c r="D66" s="263">
        <v>0</v>
      </c>
      <c r="E66" s="263">
        <v>0</v>
      </c>
      <c r="F66" s="263">
        <v>0</v>
      </c>
      <c r="G66" s="263">
        <v>0</v>
      </c>
      <c r="H66" s="263">
        <v>0</v>
      </c>
      <c r="I66" s="263">
        <v>0</v>
      </c>
      <c r="J66" s="263">
        <v>0</v>
      </c>
      <c r="K66" s="277">
        <v>0</v>
      </c>
      <c r="L66" s="277">
        <v>0</v>
      </c>
      <c r="M66" s="277">
        <v>0</v>
      </c>
      <c r="N66" s="279">
        <f>L66</f>
        <v>0</v>
      </c>
    </row>
    <row r="67" spans="1:19" ht="15.75" customHeight="1">
      <c r="A67" s="120" t="s">
        <v>279</v>
      </c>
      <c r="B67" s="263">
        <v>0</v>
      </c>
      <c r="C67" s="263">
        <v>0</v>
      </c>
      <c r="D67" s="263">
        <v>0</v>
      </c>
      <c r="E67" s="263">
        <v>0</v>
      </c>
      <c r="F67" s="263">
        <v>0</v>
      </c>
      <c r="G67" s="263">
        <v>0</v>
      </c>
      <c r="H67" s="263">
        <v>0</v>
      </c>
      <c r="I67" s="263">
        <v>0</v>
      </c>
      <c r="J67" s="263">
        <v>0</v>
      </c>
      <c r="K67" s="277"/>
      <c r="L67" s="277">
        <v>0</v>
      </c>
      <c r="M67" s="277">
        <v>0</v>
      </c>
      <c r="N67" s="279">
        <f>L67</f>
        <v>0</v>
      </c>
    </row>
    <row r="68" spans="1:19" ht="15.75" customHeight="1">
      <c r="A68" s="120" t="s">
        <v>280</v>
      </c>
      <c r="B68" s="263">
        <v>0</v>
      </c>
      <c r="C68" s="263">
        <v>0</v>
      </c>
      <c r="D68" s="263">
        <v>0</v>
      </c>
      <c r="E68" s="263">
        <v>0</v>
      </c>
      <c r="F68" s="263">
        <v>0</v>
      </c>
      <c r="G68" s="263">
        <v>0</v>
      </c>
      <c r="H68" s="263">
        <v>0</v>
      </c>
      <c r="I68" s="263">
        <v>0</v>
      </c>
      <c r="J68" s="263">
        <v>0</v>
      </c>
      <c r="K68" s="277">
        <v>0</v>
      </c>
      <c r="L68" s="277">
        <v>0</v>
      </c>
      <c r="M68" s="277">
        <v>0</v>
      </c>
      <c r="N68" s="279"/>
    </row>
    <row r="69" spans="1:19" ht="15.75" customHeight="1">
      <c r="A69" s="120" t="s">
        <v>267</v>
      </c>
      <c r="B69" s="263">
        <v>0</v>
      </c>
      <c r="C69" s="263">
        <v>0</v>
      </c>
      <c r="D69" s="263">
        <v>0</v>
      </c>
      <c r="E69" s="263">
        <v>0</v>
      </c>
      <c r="F69" s="263">
        <v>0</v>
      </c>
      <c r="G69" s="263">
        <v>0</v>
      </c>
      <c r="H69" s="263">
        <v>0</v>
      </c>
      <c r="I69" s="263">
        <v>0</v>
      </c>
      <c r="J69" s="263">
        <v>0</v>
      </c>
      <c r="K69" s="277">
        <v>0</v>
      </c>
      <c r="L69" s="277">
        <v>0</v>
      </c>
      <c r="M69" s="277">
        <v>0</v>
      </c>
      <c r="N69" s="279"/>
    </row>
    <row r="70" spans="1:19" ht="15.75" customHeight="1">
      <c r="A70" s="120" t="s">
        <v>271</v>
      </c>
      <c r="B70" s="263">
        <v>0</v>
      </c>
      <c r="C70" s="263">
        <v>0</v>
      </c>
      <c r="D70" s="263">
        <v>0</v>
      </c>
      <c r="E70" s="263">
        <v>0</v>
      </c>
      <c r="F70" s="263">
        <v>0</v>
      </c>
      <c r="G70" s="263">
        <v>0</v>
      </c>
      <c r="H70" s="263">
        <v>0</v>
      </c>
      <c r="I70" s="263">
        <v>0</v>
      </c>
      <c r="J70" s="263">
        <v>0</v>
      </c>
      <c r="K70" s="263">
        <v>0</v>
      </c>
      <c r="L70" s="263">
        <v>0</v>
      </c>
      <c r="M70" s="263">
        <v>0</v>
      </c>
      <c r="N70" s="264">
        <v>0</v>
      </c>
    </row>
    <row r="71" spans="1:19" ht="15.75" customHeight="1">
      <c r="A71" s="181" t="str">
        <f>A49</f>
        <v>Stan na 31 marca 2020 roku</v>
      </c>
      <c r="B71" s="271">
        <f>SUM(B49,B52,B53,B54,B56,B57,B58,B59,B60,B61,B62,B64,B70,B55)</f>
        <v>3707000</v>
      </c>
      <c r="C71" s="271">
        <f t="shared" ref="C71:N71" si="8">SUM(C49,C52,C53,C54,C56,C57,C58,C59,C60,C61,C62,C64,C70,C55)</f>
        <v>38412000</v>
      </c>
      <c r="D71" s="271">
        <f t="shared" si="8"/>
        <v>0</v>
      </c>
      <c r="E71" s="271">
        <f t="shared" si="8"/>
        <v>0</v>
      </c>
      <c r="F71" s="271">
        <f t="shared" si="8"/>
        <v>0</v>
      </c>
      <c r="G71" s="271">
        <f t="shared" si="8"/>
        <v>0</v>
      </c>
      <c r="H71" s="271">
        <f t="shared" si="8"/>
        <v>0</v>
      </c>
      <c r="I71" s="271">
        <f t="shared" si="8"/>
        <v>0</v>
      </c>
      <c r="J71" s="271">
        <f t="shared" si="8"/>
        <v>0</v>
      </c>
      <c r="K71" s="271">
        <f>SUM(K49:K70)</f>
        <v>23204000</v>
      </c>
      <c r="L71" s="271">
        <f>SUM(L49:L70)</f>
        <v>23204000</v>
      </c>
      <c r="M71" s="271">
        <f t="shared" si="8"/>
        <v>0</v>
      </c>
      <c r="N71" s="272">
        <f t="shared" si="8"/>
        <v>65323000</v>
      </c>
      <c r="O71" s="273">
        <f>'[1]J Bilans'!C34/1000</f>
        <v>3707</v>
      </c>
      <c r="P71" s="273">
        <f>'[1]J Bilans'!C35/1000</f>
        <v>38412</v>
      </c>
      <c r="Q71" s="273">
        <f>'[1]J Bilans'!C36/1000</f>
        <v>23204</v>
      </c>
      <c r="R71" s="281">
        <f>'[1]J Bilans'!C33</f>
        <v>65323000</v>
      </c>
      <c r="S71" s="282">
        <f>N71-R71</f>
        <v>0</v>
      </c>
    </row>
    <row r="72" spans="1:19">
      <c r="A72" s="283"/>
      <c r="B72" s="284"/>
      <c r="C72" s="284"/>
      <c r="D72" s="284"/>
      <c r="E72" s="284"/>
      <c r="F72" s="284"/>
      <c r="G72" s="284"/>
      <c r="H72" s="284"/>
      <c r="I72" s="284"/>
      <c r="J72" s="284"/>
      <c r="K72" s="284"/>
      <c r="L72" s="284"/>
      <c r="M72" s="284"/>
      <c r="N72" s="284"/>
    </row>
  </sheetData>
  <mergeCells count="6">
    <mergeCell ref="A1:N1"/>
    <mergeCell ref="A2:A3"/>
    <mergeCell ref="B2:N2"/>
    <mergeCell ref="A38:N38"/>
    <mergeCell ref="A39:A40"/>
    <mergeCell ref="B39:N39"/>
  </mergeCells>
  <pageMargins left="0.70866141732283472" right="0.70866141732283472" top="0.74803149606299213" bottom="0.74803149606299213" header="0.31496062992125984" footer="0.31496062992125984"/>
  <pageSetup paperSize="9" scale="75" fitToHeight="0" orientation="landscape" r:id="rId1"/>
  <headerFooter>
    <oddHeader>&amp;L&amp;8&amp;KE73E2AŚródroczne jednostkowe sprawozdanie finansowe  Ailleron SA za okres od 1 stycznia 2020 r. do 31 marca 2020 r.</oddHeader>
    <oddFooter>&amp;C&amp;P</oddFooter>
  </headerFooter>
  <rowBreaks count="1" manualBreakCount="1">
    <brk id="37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8</vt:i4>
      </vt:variant>
      <vt:variant>
        <vt:lpstr>Nazwane zakresy</vt:lpstr>
      </vt:variant>
      <vt:variant>
        <vt:i4>8</vt:i4>
      </vt:variant>
    </vt:vector>
  </HeadingPairs>
  <TitlesOfParts>
    <vt:vector size="16" baseType="lpstr">
      <vt:lpstr>S Bilans</vt:lpstr>
      <vt:lpstr>S RZiS</vt:lpstr>
      <vt:lpstr>S CF</vt:lpstr>
      <vt:lpstr>ZZKW_s</vt:lpstr>
      <vt:lpstr>J Bilans</vt:lpstr>
      <vt:lpstr>J RZiS</vt:lpstr>
      <vt:lpstr>J CF</vt:lpstr>
      <vt:lpstr>J ZZK</vt:lpstr>
      <vt:lpstr>'J Bilans'!Obszar_wydruku</vt:lpstr>
      <vt:lpstr>'J CF'!Obszar_wydruku</vt:lpstr>
      <vt:lpstr>'J RZiS'!Obszar_wydruku</vt:lpstr>
      <vt:lpstr>'J ZZK'!Obszar_wydruku</vt:lpstr>
      <vt:lpstr>'S Bilans'!Obszar_wydruku</vt:lpstr>
      <vt:lpstr>'S CF'!Obszar_wydruku</vt:lpstr>
      <vt:lpstr>'S RZiS'!Obszar_wydruku</vt:lpstr>
      <vt:lpstr>ZZKW_s!Obszar_wydruku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Małgorzata Sobczyk</dc:creator>
  <cp:lastModifiedBy>Małgorzata Sobczyk</cp:lastModifiedBy>
  <dcterms:created xsi:type="dcterms:W3CDTF">2015-06-05T18:19:34Z</dcterms:created>
  <dcterms:modified xsi:type="dcterms:W3CDTF">2020-06-01T10:52:13Z</dcterms:modified>
</cp:coreProperties>
</file>