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E966700F-3477-4477-8D2C-9831A6F7C4C5}" xr6:coauthVersionLast="43" xr6:coauthVersionMax="43" xr10:uidLastSave="{00000000-0000-0000-0000-000000000000}"/>
  <bookViews>
    <workbookView xWindow="-120" yWindow="-120" windowWidth="25440" windowHeight="15390" activeTab="4" xr2:uid="{00000000-000D-0000-FFFF-FFFF00000000}"/>
  </bookViews>
  <sheets>
    <sheet name="S Bilans" sheetId="2" r:id="rId1"/>
    <sheet name="S RZiS" sheetId="3" r:id="rId2"/>
    <sheet name="S CF" sheetId="4" r:id="rId3"/>
    <sheet name="ZZKW_s" sheetId="5" r:id="rId4"/>
    <sheet name="J Bilans " sheetId="6" r:id="rId5"/>
    <sheet name="J RZiS " sheetId="7" r:id="rId6"/>
    <sheet name="J CF " sheetId="8" r:id="rId7"/>
    <sheet name="J ZZK" sheetId="9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a">#REF!</definedName>
    <definedName name="_B">#REF!</definedName>
    <definedName name="_cop">#REF!</definedName>
    <definedName name="_xlnm._FilterDatabase" localSheetId="4" hidden="1">'J Bilans '!$A$1:$E$63</definedName>
    <definedName name="_xlnm._FilterDatabase" localSheetId="0" hidden="1">'S Bilans'!$A$1:$B$68</definedName>
    <definedName name="_N">#REF!</definedName>
    <definedName name="_r1">#REF!</definedName>
    <definedName name="_R1_Nieodlaczne" localSheetId="4">#REF!</definedName>
    <definedName name="_R1_Nieodlaczne" localSheetId="6">#REF!</definedName>
    <definedName name="_R1_Nieodlaczne" localSheetId="5">#REF!</definedName>
    <definedName name="_R1_Nieodlaczne" localSheetId="7">#REF!</definedName>
    <definedName name="_R1_Nieodlaczne" localSheetId="0">#REF!</definedName>
    <definedName name="_R1_Nieodlaczne" localSheetId="1">#REF!</definedName>
    <definedName name="_R1_Nieodlaczne" localSheetId="3">#REF!</definedName>
    <definedName name="_R1_Nieodlaczne">#REF!</definedName>
    <definedName name="_R2">#REF!</definedName>
    <definedName name="_R2_Kontrolwewn" localSheetId="4">#REF!</definedName>
    <definedName name="_R2_Kontrolwewn" localSheetId="6">#REF!</definedName>
    <definedName name="_R2_Kontrolwewn" localSheetId="5">#REF!</definedName>
    <definedName name="_R2_Kontrolwewn" localSheetId="7">#REF!</definedName>
    <definedName name="_R2_Kontrolwewn" localSheetId="0">#REF!</definedName>
    <definedName name="_R2_Kontrolwewn" localSheetId="1">#REF!</definedName>
    <definedName name="_R2_Kontrolwewn" localSheetId="3">#REF!</definedName>
    <definedName name="_R2_Kontrolwewn">#REF!</definedName>
    <definedName name="_r3">#REF!</definedName>
    <definedName name="_R3_Analityczne" localSheetId="4">#REF!</definedName>
    <definedName name="_R3_Analityczne" localSheetId="6">#REF!</definedName>
    <definedName name="_R3_Analityczne" localSheetId="5">#REF!</definedName>
    <definedName name="_R3_Analityczne" localSheetId="7">#REF!</definedName>
    <definedName name="_R3_Analityczne" localSheetId="0">#REF!</definedName>
    <definedName name="_R3_Analityczne" localSheetId="1">#REF!</definedName>
    <definedName name="_R3_Analityczne" localSheetId="3">#REF!</definedName>
    <definedName name="_R3_Analityczne">#REF!</definedName>
    <definedName name="aa">[2]SF!$C$201:$D$203,[2]SF!$C$205:$D$207,[2]SF!$C$209:$D$210,[2]SF!$C$213:$D$215,[2]SF!$C$217:$D$219,[2]SF!$C$222:$D$228,[2]SF!$C$230:$D$234,[2]SF!$C$237:$D$238,[2]SF!$C$240:$D$241</definedName>
    <definedName name="aaa" localSheetId="3">#REF!</definedName>
    <definedName name="aaa">#REF!</definedName>
    <definedName name="adres" localSheetId="6">[10]WSTĘP!$IU$5</definedName>
    <definedName name="adres">[3]WSTĘP!$IU$5</definedName>
    <definedName name="ala" localSheetId="6">[11]WSTĘP!$IU$9</definedName>
    <definedName name="ala">[4]WSTĘP!$IU$9</definedName>
    <definedName name="AS2DocOpenMode" hidden="1">"AS2DocumentEdit"</definedName>
    <definedName name="B.O." localSheetId="6">[10]WSTĘP!$IU$13</definedName>
    <definedName name="B.O.">[3]WSTĘP!$IU$13</definedName>
    <definedName name="B.Z." localSheetId="6">[10]WSTĘP!$IU$9</definedName>
    <definedName name="B.Z.">[3]WSTĘP!$IU$9</definedName>
    <definedName name="bbb" localSheetId="3">#REF!</definedName>
    <definedName name="bbb">#REF!</definedName>
    <definedName name="COP">#REF!</definedName>
    <definedName name="COP_">#REF!</definedName>
    <definedName name="Dane_aktywa">[5]SF!$C$11:$D$14,[5]SF!$C$17:$D$23,[5]SF!$C$25:$D$26,[5]SF!$C$28:$D$29,[5]SF!$C$32:$D$35,[5]SF!$C$37:$D$41,[5]SF!$C$43:$D$44,[5]SF!$C$47:$D$51,[5]SF!$C$55:$D$57,[5]SF!$C$60:$D$64,[5]SF!$C$68:$D$71,[5]SF!$C$73:$D$76,[5]SF!$C$78:$D$82</definedName>
    <definedName name="Dane_Bilansu">[6]SF!$C$11:$D$15,[6]SF!$C$17:$D$23,[6]SF!$C$25:$D$29,[6]SF!$C$32:$D$36,[6]SF!$C$38:$D$42,[6]SF!$C$44:$D$45,[6]SF!$C$47:$D$49,[6]SF!$C$51:$D$52,[6]SF!$C$60:$D$61,[6]SF!$C$63:$D$69,[6]SF!$C$71:$D$72,[6]SF!$C$74:$D$75,[6]SF!$C$77:$D$78,[6]SF!$C$80:$D$82,[6]SF!$C$85:$D$94,[6]SF!$C$96:$D$97</definedName>
    <definedName name="Dane_kalkulacyjny">[5]SF!$C$201:$D$203,[5]SF!$C$205:$D$207,[5]SF!$C$209:$D$210,[5]SF!$C$213:$D$215,[5]SF!$C$217:$D$219,[5]SF!$C$222:$D$228,[5]SF!$C$230:$D$234,[5]SF!$C$237:$D$238,[5]SF!$C$240:$D$241</definedName>
    <definedName name="Dane_pasywa">[5]SF!$C$90:$D$98,[5]SF!$C$101:$D$101,[5]SF!$C$103:$D$104,[5]SF!$C$106:$D$107,[5]SF!$C$109:$D$109,[5]SF!$C$111:$D$114,[5]SF!$C$118:$D$120,[5]SF!$C$122:$D$124,[5]SF!$C$126:$D$133,[5]SF!$C$135:$D$135,[5]SF!$C$137:$D$138</definedName>
    <definedName name="Dane_porównawczy">[5]SF!$C$147:$D$151,[5]SF!$C$153:$D$161,[5]SF!$C$164:$D$166,[5]SF!$C$168:$D$170,[5]SF!$C$173:$D$179,[5]SF!$C$181:$D$185,[5]SF!$C$188:$D$189,[5]SF!$C$191:$D$192</definedName>
    <definedName name="Dane_RZiS_1.Rodz.">[6]SF!$C$105:$D$108,[6]SF!$C$110:$D$117,[6]SF!$C$120:$D$122,[6]SF!$C$124:$D$125,[6]SF!$C$128:$D$131,[6]SF!$C$133:$D$136,[6]SF!$C$138:$D$139,[6]SF!$C$142:$D$143</definedName>
    <definedName name="Dane_RZiS_2.Kalk.">[6]SF!$C$151,[6]SF!$C$151:$D$152,[6]SF!$C$154:$D$155,[6]SF!$C$157:$D$158,[6]SF!$C$161:$D$163,[6]SF!$C$165:$D$166,[6]SF!$C$169:$D$172,[6]SF!$C$174:$D$177,[6]SF!$C$179:$D$180,[6]SF!$C$183:$D$184</definedName>
    <definedName name="DataZatw" localSheetId="6">[7]Wstęp!$CI$88</definedName>
    <definedName name="DataZatw" localSheetId="5">[7]Wstęp!$CI$88</definedName>
    <definedName name="DataZatw" localSheetId="0">[7]Wstęp!$CI$88</definedName>
    <definedName name="DataZatw" localSheetId="1">[7]Wstęp!$CI$88</definedName>
    <definedName name="DataZatw">[8]Wstęp!$CI$88</definedName>
    <definedName name="DB">[9]P1!$AX$126</definedName>
    <definedName name="FromaPrawna" localSheetId="6">[10]WSTĘP!$IU$3</definedName>
    <definedName name="FromaPrawna">[3]WSTĘP!$IU$3</definedName>
    <definedName name="kodmiejscowość" localSheetId="6">[10]WSTĘP!$IU$6</definedName>
    <definedName name="kodmiejscowość">[3]WSTĘP!$IU$6</definedName>
    <definedName name="KonOkrSpraw" localSheetId="6">[7]Wstęp!$CI$73</definedName>
    <definedName name="KonOkrSpraw" localSheetId="5">[7]Wstęp!$CI$73</definedName>
    <definedName name="KonOkrSpraw" localSheetId="0">[7]Wstęp!$CI$73</definedName>
    <definedName name="KonOkrSpraw" localSheetId="1">[7]Wstęp!$CI$73</definedName>
    <definedName name="KonOkrSpraw">[8]Wstęp!$CI$73</definedName>
    <definedName name="Korekty_Aktywa">[6]SF!$F$11:$U$15,[6]SF!$F$17:$U$23,[6]SF!$F$25:$U$29,[6]SF!$F$32:$U$36,[6]SF!$F$38:$T$42,[6]SF!$U$38,[6]SF!$U$40:$U$42,[6]SF!$F$44:$U$45,[6]SF!$F$47:$U$49,[6]SF!$F$51:$U$52</definedName>
    <definedName name="Korekty_Pasywa">[6]SF!$F$60:$U$61,[6]SF!$F$63:$U$69,[6]SF!$F$71:$U$72,[6]SF!$F$75:$U$75,[6]SF!$F$77:$U$78,[6]SF!$F$80:$U$82,[6]SF!$F$85:$T$94,[6]SF!$U$85:$U$89,[6]SF!$U$91:$U$94,[6]SF!$F$96:$U$97</definedName>
    <definedName name="Korekty_RZiS_1.Rodz.">[6]SF!$F$105:$U$108,[6]SF!$F$110:$U$117,[6]SF!$F$120:$U$122,[6]SF!$F$124:$U$125,[6]SF!$F$128:$U$131,[6]SF!$F$133:$U$136,[6]SF!$F$138:$U$139,[6]SF!$F$142:$T$143,[6]SF!$U$143</definedName>
    <definedName name="Korekty_RZiS_2.Kalk.">[6]SF!$F$151:$U$152,[6]SF!$F$154:$U$155,[6]SF!$F$157:$U$158,[6]SF!$F$161:$U$163,[6]SF!$F$165:$U$166,[6]SF!$F$169:$U$172,[6]SF!$F$174:$U$177,[6]SF!$F$179:$U$180,[6]SF!$F$183:$T$184,[6]SF!$U$184</definedName>
    <definedName name="LDB">[9]P1!$AX$123</definedName>
    <definedName name="LOK">[9]P1!$AX$124</definedName>
    <definedName name="LOKW">[9]P1!$AX$125</definedName>
    <definedName name="MiejsceData" localSheetId="6">[10]WSTĘP!$IU$78</definedName>
    <definedName name="MiejsceData">[3]WSTĘP!$IU$78</definedName>
    <definedName name="miejscowość" localSheetId="6">[10]WSTĘP!$IU$8</definedName>
    <definedName name="miejscowość">[3]WSTĘP!$IU$8</definedName>
    <definedName name="mm">[2]SF!$C$11:$D$14,[2]SF!$C$17:$D$23,[2]SF!$C$25:$D$26,[2]SF!$C$28:$D$29,[2]SF!$C$32:$D$35,[2]SF!$C$37:$D$41,[2]SF!$C$43:$D$44,[2]SF!$C$47:$D$51,[2]SF!$C$55:$D$57,[2]SF!$C$60:$D$64,[2]SF!$C$68:$D$71,[2]SF!$C$73:$D$76,[2]SF!$C$78:$D$82</definedName>
    <definedName name="n" localSheetId="3">#REF!</definedName>
    <definedName name="n">#REF!</definedName>
    <definedName name="N_">#REF!</definedName>
    <definedName name="NazwaJednostki" localSheetId="6">[7]Wstęp!$Q$15</definedName>
    <definedName name="NazwaJednostki" localSheetId="5">[7]Wstęp!$Q$15</definedName>
    <definedName name="NazwaJednostki" localSheetId="0">[7]Wstęp!$Q$15</definedName>
    <definedName name="NazwaJednostki" localSheetId="1">[7]Wstęp!$Q$15</definedName>
    <definedName name="NazwaJednostki">[8]Wstęp!$Q$15</definedName>
    <definedName name="_xlnm.Print_Area" localSheetId="4">'J Bilans '!$A$1:$E$63</definedName>
    <definedName name="_xlnm.Print_Area" localSheetId="6">'J CF '!$A$1:$C$106</definedName>
    <definedName name="_xlnm.Print_Area" localSheetId="5">'J RZiS '!$A$1:$D$63</definedName>
    <definedName name="_xlnm.Print_Area" localSheetId="7">'J ZZK'!$A$1:$N$71</definedName>
    <definedName name="_xlnm.Print_Area" localSheetId="0">'S Bilans'!$A$1:$E$62</definedName>
    <definedName name="_xlnm.Print_Area" localSheetId="2">'S CF'!$A$1:$C$111</definedName>
    <definedName name="_xlnm.Print_Area" localSheetId="1">'S RZiS'!$A$1:$D$64</definedName>
    <definedName name="_xlnm.Print_Area" localSheetId="3">ZZKW_s!$A$1:$N$72</definedName>
    <definedName name="OdDo" localSheetId="6">[7]Wstęp!$CI$63</definedName>
    <definedName name="OdDo" localSheetId="5">[7]Wstęp!$CI$63</definedName>
    <definedName name="OdDo" localSheetId="0">[7]Wstęp!$CI$63</definedName>
    <definedName name="OdDo" localSheetId="1">[7]Wstęp!$CI$63</definedName>
    <definedName name="OdDo">[8]Wstęp!$CI$63</definedName>
    <definedName name="OdDoPoprz" localSheetId="6">[7]Wstęp!$CI$64</definedName>
    <definedName name="OdDoPoprz" localSheetId="5">[7]Wstęp!$CI$64</definedName>
    <definedName name="OdDoPoprz" localSheetId="0">[7]Wstęp!$CI$64</definedName>
    <definedName name="OdDoPoprz" localSheetId="1">[7]Wstęp!$CI$64</definedName>
    <definedName name="OdDoPoprz">[8]Wstęp!$CI$64</definedName>
    <definedName name="OK">[9]P1!$AX$127</definedName>
    <definedName name="okresbieżący" localSheetId="6">[10]WSTĘP!$IU$16</definedName>
    <definedName name="okresbieżący">[3]WSTĘP!$IU$16</definedName>
    <definedName name="okrespoprzedni" localSheetId="6">[10]WSTĘP!$IU$18</definedName>
    <definedName name="okrespoprzedni">[3]WSTĘP!$IU$18</definedName>
    <definedName name="Pain">[9]P1!$AX$134</definedName>
    <definedName name="PoprzedniB.Z." localSheetId="6">[10]WSTĘP!$IU$15</definedName>
    <definedName name="PoprzedniB.Z.">[3]WSTĘP!$IU$15</definedName>
    <definedName name="PoziomZaokraglen" localSheetId="6">[7]Wstęp!$CI$117</definedName>
    <definedName name="PoziomZaokraglen" localSheetId="5">[7]Wstęp!$CI$117</definedName>
    <definedName name="PoziomZaokraglen" localSheetId="0">[7]Wstęp!$CI$117</definedName>
    <definedName name="PoziomZaokraglen" localSheetId="1">[7]Wstęp!$CI$117</definedName>
    <definedName name="PoziomZaokraglen">[8]Wstęp!$CI$117</definedName>
    <definedName name="RZISjednoKRSwzor">[8]Wstęp!$Q$15</definedName>
    <definedName name="SiedzibaMiasto" localSheetId="6">[7]Wstęp!$V$19</definedName>
    <definedName name="SiedzibaMiasto" localSheetId="5">[7]Wstęp!$V$19</definedName>
    <definedName name="SiedzibaMiasto" localSheetId="0">[7]Wstęp!$V$19</definedName>
    <definedName name="SiedzibaMiasto" localSheetId="1">[7]Wstęp!$V$19</definedName>
    <definedName name="SiedzibaMiasto">[8]Wstęp!$V$19</definedName>
    <definedName name="SkrotWaluty" localSheetId="6">[7]Wstęp!$CI$108</definedName>
    <definedName name="SkrotWaluty" localSheetId="5">[7]Wstęp!$CI$108</definedName>
    <definedName name="SkrotWaluty" localSheetId="0">[7]Wstęp!$CI$108</definedName>
    <definedName name="SkrotWaluty" localSheetId="1">[7]Wstęp!$CI$108</definedName>
    <definedName name="SkrotWaluty">[8]Wstęp!$CI$108</definedName>
    <definedName name="Tabela_1.1">[9]SF!$B$5:$AK$83</definedName>
    <definedName name="Tabela_1.2">[9]SF!$B$85:$AK$139</definedName>
    <definedName name="Tabela_2.1">[9]SF!$B$142:$AK$194</definedName>
    <definedName name="Tabela_2.2">[9]SF!$B$197:$AK$244</definedName>
    <definedName name="WalutaSpraw" localSheetId="6">[7]Wstęp!$CI$107</definedName>
    <definedName name="WalutaSpraw" localSheetId="5">[7]Wstęp!$CI$107</definedName>
    <definedName name="WalutaSpraw" localSheetId="0">[7]Wstęp!$CI$107</definedName>
    <definedName name="WalutaSpraw" localSheetId="1">[7]Wstęp!$CI$107</definedName>
    <definedName name="WalutaSpraw">[8]Wstęp!$CI$107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66" i="9" l="1"/>
  <c r="N65" i="9"/>
  <c r="N64" i="9"/>
  <c r="N62" i="9"/>
  <c r="N59" i="9"/>
  <c r="N55" i="9"/>
  <c r="N54" i="9"/>
  <c r="M51" i="9"/>
  <c r="L51" i="9"/>
  <c r="K51" i="9"/>
  <c r="J51" i="9"/>
  <c r="I51" i="9"/>
  <c r="H51" i="9"/>
  <c r="G51" i="9"/>
  <c r="F51" i="9"/>
  <c r="E51" i="9"/>
  <c r="D51" i="9"/>
  <c r="C51" i="9"/>
  <c r="B51" i="9"/>
  <c r="A48" i="9"/>
  <c r="A70" i="9" s="1"/>
  <c r="N47" i="9"/>
  <c r="M45" i="9"/>
  <c r="K45" i="9"/>
  <c r="J45" i="9"/>
  <c r="I45" i="9"/>
  <c r="H45" i="9"/>
  <c r="G45" i="9"/>
  <c r="F45" i="9"/>
  <c r="E45" i="9"/>
  <c r="D45" i="9"/>
  <c r="C45" i="9"/>
  <c r="B45" i="9"/>
  <c r="N43" i="9"/>
  <c r="L43" i="9"/>
  <c r="L45" i="9" s="1"/>
  <c r="M42" i="9"/>
  <c r="L42" i="9"/>
  <c r="K42" i="9"/>
  <c r="K48" i="9" s="1"/>
  <c r="K70" i="9" s="1"/>
  <c r="J42" i="9"/>
  <c r="J48" i="9" s="1"/>
  <c r="J70" i="9" s="1"/>
  <c r="I42" i="9"/>
  <c r="I48" i="9" s="1"/>
  <c r="I70" i="9" s="1"/>
  <c r="H42" i="9"/>
  <c r="G42" i="9"/>
  <c r="F42" i="9"/>
  <c r="E42" i="9"/>
  <c r="E48" i="9" s="1"/>
  <c r="E70" i="9" s="1"/>
  <c r="D42" i="9"/>
  <c r="C42" i="9"/>
  <c r="B42" i="9"/>
  <c r="B48" i="9" s="1"/>
  <c r="B70" i="9" s="1"/>
  <c r="N40" i="9"/>
  <c r="N33" i="9"/>
  <c r="N32" i="9"/>
  <c r="N31" i="9"/>
  <c r="N30" i="9"/>
  <c r="N29" i="9"/>
  <c r="N27" i="9"/>
  <c r="L27" i="9"/>
  <c r="I26" i="9"/>
  <c r="I24" i="9"/>
  <c r="N24" i="9" s="1"/>
  <c r="I23" i="9"/>
  <c r="I22" i="9"/>
  <c r="I20" i="9"/>
  <c r="N16" i="9"/>
  <c r="M16" i="9"/>
  <c r="L16" i="9"/>
  <c r="K16" i="9"/>
  <c r="J16" i="9"/>
  <c r="I16" i="9"/>
  <c r="H16" i="9"/>
  <c r="G16" i="9"/>
  <c r="F16" i="9"/>
  <c r="E16" i="9"/>
  <c r="D16" i="9"/>
  <c r="C16" i="9"/>
  <c r="B16" i="9"/>
  <c r="A13" i="9"/>
  <c r="A35" i="9" s="1"/>
  <c r="N12" i="9"/>
  <c r="N10" i="9"/>
  <c r="M9" i="9"/>
  <c r="M13" i="9" s="1"/>
  <c r="L9" i="9"/>
  <c r="K9" i="9"/>
  <c r="K13" i="9" s="1"/>
  <c r="J9" i="9"/>
  <c r="J13" i="9" s="1"/>
  <c r="J35" i="9" s="1"/>
  <c r="I9" i="9"/>
  <c r="I13" i="9" s="1"/>
  <c r="H9" i="9"/>
  <c r="H13" i="9" s="1"/>
  <c r="H35" i="9" s="1"/>
  <c r="G9" i="9"/>
  <c r="G13" i="9" s="1"/>
  <c r="F9" i="9"/>
  <c r="F13" i="9" s="1"/>
  <c r="F35" i="9" s="1"/>
  <c r="E9" i="9"/>
  <c r="E13" i="9" s="1"/>
  <c r="E35" i="9" s="1"/>
  <c r="D9" i="9"/>
  <c r="D13" i="9" s="1"/>
  <c r="N7" i="9"/>
  <c r="L6" i="9"/>
  <c r="K6" i="9"/>
  <c r="C6" i="9"/>
  <c r="C13" i="9" s="1"/>
  <c r="B6" i="9"/>
  <c r="B13" i="9" s="1"/>
  <c r="B35" i="9" s="1"/>
  <c r="N4" i="9"/>
  <c r="N6" i="9" s="1"/>
  <c r="B106" i="8"/>
  <c r="C101" i="8"/>
  <c r="B101" i="8"/>
  <c r="C76" i="8"/>
  <c r="B76" i="8"/>
  <c r="C6" i="8"/>
  <c r="B6" i="8"/>
  <c r="D60" i="7"/>
  <c r="C60" i="7"/>
  <c r="D54" i="7"/>
  <c r="C54" i="7"/>
  <c r="D9" i="7"/>
  <c r="D13" i="7" s="1"/>
  <c r="D18" i="7" s="1"/>
  <c r="D24" i="7" s="1"/>
  <c r="D28" i="7" s="1"/>
  <c r="D31" i="7" s="1"/>
  <c r="C9" i="7"/>
  <c r="D5" i="7"/>
  <c r="C5" i="7"/>
  <c r="E50" i="6"/>
  <c r="D50" i="6"/>
  <c r="C50" i="6"/>
  <c r="C39" i="6" s="1"/>
  <c r="E40" i="6"/>
  <c r="D40" i="6"/>
  <c r="C40" i="6"/>
  <c r="E33" i="6"/>
  <c r="D33" i="6"/>
  <c r="C33" i="6"/>
  <c r="E32" i="6"/>
  <c r="D32" i="6"/>
  <c r="C32" i="6"/>
  <c r="E17" i="6"/>
  <c r="D17" i="6"/>
  <c r="C17" i="6"/>
  <c r="E7" i="6"/>
  <c r="E28" i="6" s="1"/>
  <c r="D7" i="6"/>
  <c r="C7" i="6"/>
  <c r="C28" i="6" s="1"/>
  <c r="N57" i="5"/>
  <c r="M47" i="5"/>
  <c r="M50" i="5" s="1"/>
  <c r="M72" i="5" s="1"/>
  <c r="L45" i="5"/>
  <c r="L47" i="5" s="1"/>
  <c r="N47" i="5" s="1"/>
  <c r="K44" i="5"/>
  <c r="N44" i="5" s="1"/>
  <c r="K42" i="5"/>
  <c r="L42" i="5" s="1"/>
  <c r="L44" i="5" s="1"/>
  <c r="J36" i="5"/>
  <c r="I36" i="5"/>
  <c r="H36" i="5"/>
  <c r="G36" i="5"/>
  <c r="F36" i="5"/>
  <c r="E36" i="5"/>
  <c r="D36" i="5"/>
  <c r="C36" i="5"/>
  <c r="B36" i="5"/>
  <c r="N35" i="5"/>
  <c r="N34" i="5"/>
  <c r="N33" i="5"/>
  <c r="N32" i="5"/>
  <c r="N31" i="5"/>
  <c r="N30" i="5"/>
  <c r="N29" i="5"/>
  <c r="L13" i="5"/>
  <c r="L36" i="5" s="1"/>
  <c r="K13" i="5"/>
  <c r="K36" i="5" s="1"/>
  <c r="N9" i="5"/>
  <c r="N13" i="5" s="1"/>
  <c r="N7" i="5"/>
  <c r="N6" i="5"/>
  <c r="N4" i="5"/>
  <c r="B111" i="4"/>
  <c r="C105" i="4"/>
  <c r="B105" i="4"/>
  <c r="C78" i="4"/>
  <c r="B78" i="4"/>
  <c r="C5" i="4"/>
  <c r="C34" i="4" s="1"/>
  <c r="C45" i="4" s="1"/>
  <c r="C48" i="4" s="1"/>
  <c r="D62" i="3"/>
  <c r="D63" i="3" s="1"/>
  <c r="C62" i="3"/>
  <c r="C63" i="3" s="1"/>
  <c r="D56" i="3"/>
  <c r="C56" i="3"/>
  <c r="D46" i="3"/>
  <c r="D45" i="3"/>
  <c r="C42" i="3"/>
  <c r="C43" i="3" s="1"/>
  <c r="C26" i="3"/>
  <c r="B6" i="4" s="1"/>
  <c r="D9" i="3"/>
  <c r="C9" i="3"/>
  <c r="D5" i="3"/>
  <c r="D13" i="3" s="1"/>
  <c r="D18" i="3" s="1"/>
  <c r="C5" i="3"/>
  <c r="E49" i="2"/>
  <c r="D49" i="2"/>
  <c r="C49" i="2"/>
  <c r="E39" i="2"/>
  <c r="D39" i="2"/>
  <c r="C39" i="2"/>
  <c r="E31" i="2"/>
  <c r="D31" i="2"/>
  <c r="C31" i="2"/>
  <c r="E30" i="2"/>
  <c r="D30" i="2"/>
  <c r="C30" i="2"/>
  <c r="E15" i="2"/>
  <c r="D15" i="2"/>
  <c r="D24" i="2" s="1"/>
  <c r="C15" i="2"/>
  <c r="E6" i="2"/>
  <c r="C6" i="2"/>
  <c r="C24" i="2" s="1"/>
  <c r="D35" i="9" l="1"/>
  <c r="L13" i="9"/>
  <c r="L35" i="9" s="1"/>
  <c r="K35" i="9"/>
  <c r="M35" i="9"/>
  <c r="G35" i="9"/>
  <c r="F48" i="9"/>
  <c r="F70" i="9" s="1"/>
  <c r="M48" i="9"/>
  <c r="M70" i="9" s="1"/>
  <c r="C35" i="9"/>
  <c r="I35" i="9"/>
  <c r="G48" i="9"/>
  <c r="G70" i="9" s="1"/>
  <c r="H48" i="9"/>
  <c r="H70" i="9" s="1"/>
  <c r="N45" i="9"/>
  <c r="N42" i="9"/>
  <c r="N48" i="9" s="1"/>
  <c r="N70" i="9" s="1"/>
  <c r="C48" i="9"/>
  <c r="C70" i="9" s="1"/>
  <c r="D48" i="9"/>
  <c r="D70" i="9" s="1"/>
  <c r="L48" i="9"/>
  <c r="L70" i="9" s="1"/>
  <c r="C61" i="7"/>
  <c r="D61" i="7"/>
  <c r="C13" i="7"/>
  <c r="C18" i="7" s="1"/>
  <c r="E39" i="6"/>
  <c r="D39" i="6"/>
  <c r="D28" i="6"/>
  <c r="C63" i="6"/>
  <c r="D63" i="6"/>
  <c r="N42" i="5"/>
  <c r="C106" i="4"/>
  <c r="C111" i="4" s="1"/>
  <c r="C13" i="3"/>
  <c r="C18" i="3" s="1"/>
  <c r="L50" i="5"/>
  <c r="L72" i="5" s="1"/>
  <c r="E24" i="2"/>
  <c r="E38" i="2"/>
  <c r="C38" i="2"/>
  <c r="C62" i="2" s="1"/>
  <c r="D38" i="2"/>
  <c r="D62" i="2" s="1"/>
  <c r="E63" i="6"/>
  <c r="D36" i="7"/>
  <c r="D63" i="7"/>
  <c r="N9" i="9"/>
  <c r="N13" i="9"/>
  <c r="N35" i="9" s="1"/>
  <c r="N50" i="5"/>
  <c r="N72" i="5" s="1"/>
  <c r="C46" i="3"/>
  <c r="D24" i="3"/>
  <c r="D29" i="3" s="1"/>
  <c r="D32" i="3" s="1"/>
  <c r="C45" i="3"/>
  <c r="N36" i="5"/>
  <c r="N45" i="5"/>
  <c r="E62" i="2"/>
  <c r="C24" i="7" l="1"/>
  <c r="D37" i="7"/>
  <c r="D42" i="7" s="1"/>
  <c r="C5" i="8"/>
  <c r="C32" i="8" s="1"/>
  <c r="C43" i="8" s="1"/>
  <c r="C46" i="8" s="1"/>
  <c r="C102" i="8" s="1"/>
  <c r="C106" i="8" s="1"/>
  <c r="D36" i="3"/>
  <c r="D64" i="3"/>
  <c r="C24" i="3"/>
  <c r="C28" i="7" l="1"/>
  <c r="D45" i="7"/>
  <c r="D43" i="7"/>
  <c r="D46" i="7" s="1"/>
  <c r="C29" i="3"/>
  <c r="C31" i="7" l="1"/>
  <c r="C32" i="3"/>
  <c r="C36" i="7" l="1"/>
  <c r="C63" i="7"/>
  <c r="C36" i="3"/>
  <c r="K45" i="5"/>
  <c r="C64" i="3"/>
  <c r="B5" i="8" l="1"/>
  <c r="C37" i="7"/>
  <c r="K47" i="5"/>
  <c r="K50" i="5"/>
  <c r="K72" i="5" s="1"/>
  <c r="B5" i="4"/>
  <c r="C42" i="7" l="1"/>
  <c r="B32" i="8"/>
  <c r="B34" i="4"/>
  <c r="B43" i="8" l="1"/>
  <c r="C43" i="7"/>
  <c r="C45" i="7"/>
  <c r="B45" i="4"/>
  <c r="C46" i="7" l="1"/>
  <c r="B46" i="8"/>
  <c r="B48" i="4"/>
</calcChain>
</file>

<file path=xl/sharedStrings.xml><?xml version="1.0" encoding="utf-8"?>
<sst xmlns="http://schemas.openxmlformats.org/spreadsheetml/2006/main" count="1403" uniqueCount="320">
  <si>
    <t xml:space="preserve">SKRÓCONE SKONSOLIDOWANE  SPRAWOZDANIE FINANSOWE  GRUPY KAPITAŁOWEJ AILLERON SA 
ZA I KWARTAŁ 2019 ROKU ZAKOŃCZONY 31/03/2019
</t>
  </si>
  <si>
    <t>SPORZĄDZONE WEDŁUG
MIĘDZYNARODOWYCH STANDARDÓW SPRAWOZDAWCZOŚCI FINANSOWEJ</t>
  </si>
  <si>
    <t xml:space="preserve">SKONSOLIDOWANE SPRAWOZDANIE Z SYTUACJI FINANSOWEJ </t>
  </si>
  <si>
    <t>Aktywa</t>
  </si>
  <si>
    <t>Nota</t>
  </si>
  <si>
    <t>tys. PLN</t>
  </si>
  <si>
    <t>Stan na 
31/03/2019</t>
  </si>
  <si>
    <t>Stan na 
31/12/2018</t>
  </si>
  <si>
    <t>Stan na 
31/03/2018</t>
  </si>
  <si>
    <t>AKTYWA TRWAŁE</t>
  </si>
  <si>
    <t>Rzeczowe aktywa trwałe</t>
  </si>
  <si>
    <t>Nieruchomości inwestycyjne</t>
  </si>
  <si>
    <t>Wartość firmy</t>
  </si>
  <si>
    <t>Pozostałe aktywa niematerialne</t>
  </si>
  <si>
    <t>Inwestycje w jednostkach stowarzyszonych /podporządkowanych</t>
  </si>
  <si>
    <t>Aktywa z tytułu podatku odroczonego</t>
  </si>
  <si>
    <t>Pozostałe aktywa finansowe</t>
  </si>
  <si>
    <t>Pozostałe aktywa</t>
  </si>
  <si>
    <t>AKTYWA OBROTOWE</t>
  </si>
  <si>
    <t>Zapasy</t>
  </si>
  <si>
    <t>Należności z tytułu dostaw i usług oraz pozostałe należności</t>
  </si>
  <si>
    <t>Należności z tytułu kontraktów budowlanych i podobne</t>
  </si>
  <si>
    <t>Bieżące aktywa podatkowe</t>
  </si>
  <si>
    <t xml:space="preserve">Pozostałe aktywa </t>
  </si>
  <si>
    <t>Środki pieniężne i ich ekwiwalenty</t>
  </si>
  <si>
    <t>Aktywa klasyfikowane jako przeznaczone do zbycia</t>
  </si>
  <si>
    <t>AKTYWA RAZEM</t>
  </si>
  <si>
    <t>SKONSOLIDOWANE SPRAWOZDANIE Z SYTUACJI FINANSOWEJ - C.D.</t>
  </si>
  <si>
    <t>SKONSOLIDOWANE SPRAWOZDANIE Z SYTUACJI FINANSOWEJ - [C.D.]</t>
  </si>
  <si>
    <t>PASYWA</t>
  </si>
  <si>
    <t>KAPITAŁ WŁASNY</t>
  </si>
  <si>
    <t>Kapitał akcyjny</t>
  </si>
  <si>
    <t>Nadwyżka ze sprzedaży akcji</t>
  </si>
  <si>
    <t>Zyski zatrzymane</t>
  </si>
  <si>
    <t>Wynik wycen odnoszonych bezpośrednio poprzez kapitał własny</t>
  </si>
  <si>
    <t>Kwoty ujęte bezpośrednio w kapitale, związane z aktywami klasyfikowanymi jako przeznaczone do zbycia</t>
  </si>
  <si>
    <t>Kapitały przypadajace na jednostki zalezne dające współkontrolę nad spółką</t>
  </si>
  <si>
    <t>ZOBOWIĄZANIA</t>
  </si>
  <si>
    <t>Zobowiązania długoterminowe</t>
  </si>
  <si>
    <t>Długoterminowe zobowiązania z tyt. obligacji  i umowy leasingu</t>
  </si>
  <si>
    <t>Długoterminowe zobowiązania finansowe z tyt kredytów</t>
  </si>
  <si>
    <t>Pozostałe zobowiązania długoterminowe</t>
  </si>
  <si>
    <t>Rezerwa na świadczenia emerytalne i podobne</t>
  </si>
  <si>
    <t>Rezerwy z tyt. napraw gwarancyjnych</t>
  </si>
  <si>
    <t>Rezerwa z tytułu opcji na akcje</t>
  </si>
  <si>
    <t>Rezerwa z tytułu odroczonego podatku dochodowego</t>
  </si>
  <si>
    <t>Pozostałe rezerwy długoterminowe</t>
  </si>
  <si>
    <t>Przychody przyszłych okresów</t>
  </si>
  <si>
    <t>Zobowiązania krótkoterminowe</t>
  </si>
  <si>
    <t>Zobowiązania z tytułu dostaw i usług oraz pozostałe zobowiązania</t>
  </si>
  <si>
    <t>Zobowiązania z tytułu kontraktów budowlanych i podobnych</t>
  </si>
  <si>
    <t>Krótkoterminowe zobowiązania z tyt. otrzymanych kredytów</t>
  </si>
  <si>
    <t>Krótkoterminowe zobowiązania z tyt. obligacji  i umowy leasingu</t>
  </si>
  <si>
    <t>Krótkoterminowe zobowiązania z tyt. dywidendy</t>
  </si>
  <si>
    <t>Pozostałe krótkoterminowe zobowiązania finansowe</t>
  </si>
  <si>
    <t>Bieżące zobowiązania podatkowe</t>
  </si>
  <si>
    <t>Rezerwy na  świadczenia emerytalne i podobne</t>
  </si>
  <si>
    <t>Rezerwy krótkoterminowe</t>
  </si>
  <si>
    <t>Pozostałe zobowiązania</t>
  </si>
  <si>
    <t>Zobowiązania związane z aktywami trwałymi zaklasyfikowanymi jako przeznaczone do sprzedaży</t>
  </si>
  <si>
    <t>PASYWA RAZEM</t>
  </si>
  <si>
    <t>SKONSOLIDOWANY RACHUNEK ZYSKÓW I STRAT ORAZ SPRAWOZDANIE Z POZOSTAŁYCH CAŁKOWITYCH DOCHODÓW ZA OKRES 01.01.2019 - 31.03.2019</t>
  </si>
  <si>
    <t>Wariant kalkulacyjny</t>
  </si>
  <si>
    <t>tys.PLN</t>
  </si>
  <si>
    <t>3 miesięce
zakończone
31/03/2019</t>
  </si>
  <si>
    <t>3 miesięce
zakończone
31/03/2018</t>
  </si>
  <si>
    <t>Działalność kontynuowana</t>
  </si>
  <si>
    <t>Przychody ze sprzedaży</t>
  </si>
  <si>
    <t>Przychody ze sprzedaży wyrobów</t>
  </si>
  <si>
    <t xml:space="preserve">Przychody ze sprzedaży usług </t>
  </si>
  <si>
    <t>Przychody ze sprzedaży towarów i materiałów</t>
  </si>
  <si>
    <t>Koszt własny sprzedaży (koszt sprzedanych produktów, usług, towarów i materiałów)</t>
  </si>
  <si>
    <t>Koszt wytworzenia sprzedanych wyrobów</t>
  </si>
  <si>
    <t>Koszt sprzedanych usług</t>
  </si>
  <si>
    <t>Koszt sprzedanych towarów i materiałów</t>
  </si>
  <si>
    <t>Zysk (strata) brutto ze sprzedaży</t>
  </si>
  <si>
    <t>Koszty sprzedaży</t>
  </si>
  <si>
    <t>Koszty ogólnego zarządu</t>
  </si>
  <si>
    <t>Pozostałe przychody operacyjne</t>
  </si>
  <si>
    <t>Pozostałe koszty operacyjne</t>
  </si>
  <si>
    <t>Zysk (strata) na działalności operacyjnej</t>
  </si>
  <si>
    <t>Przychody finansowe</t>
  </si>
  <si>
    <t>Koszty finansowe</t>
  </si>
  <si>
    <t>Udział w zyskach jednostek stowarzyszonych</t>
  </si>
  <si>
    <t>Zysk ze sprzedaży udziałów w jednostce stowarzyszonej</t>
  </si>
  <si>
    <t>Inne (opisać)</t>
  </si>
  <si>
    <t>Zysk (strata) przed opodatkowaniem</t>
  </si>
  <si>
    <t>Podatek dochodowy</t>
  </si>
  <si>
    <t>część bieżąca</t>
  </si>
  <si>
    <t>część odroczona</t>
  </si>
  <si>
    <t>Zysk (strata) netto z działalności kontynuowanej</t>
  </si>
  <si>
    <t>Działalność zaniechana</t>
  </si>
  <si>
    <t>Zysk (strata) netto z działalności zaniechanej</t>
  </si>
  <si>
    <t>Zysk (strata) netto</t>
  </si>
  <si>
    <t>SKONSOLIDOWANY RACHUNEK ZYSKÓW I STRAT ORAZ SPRAWOZDANIE Z POZOSTAŁYCH CAŁKOWITYCH DOCHODÓW -C.D.</t>
  </si>
  <si>
    <t>Zysk (strata) netto, z tego przypadający:</t>
  </si>
  <si>
    <t>- akcjonariuszom podmiotu dominującego</t>
  </si>
  <si>
    <t>- akcjonariuszom mniejszościowym</t>
  </si>
  <si>
    <t>Zysk (strata) netto na jedną akcję zwykłą</t>
  </si>
  <si>
    <t>(w zł/gr na jedną akcję):</t>
  </si>
  <si>
    <t>z działalności kontynuowanej</t>
  </si>
  <si>
    <t>- podstawowy</t>
  </si>
  <si>
    <t>- rozwodniony</t>
  </si>
  <si>
    <t>z działalności kontynuowanej i zaniechanej</t>
  </si>
  <si>
    <t>SKONSOLIDOWANY RACHUNEK ZYSKÓW I STRAT ORAZ SPRAWOZDANIE Z POZOSTAŁYCH CAŁKOWITYCH DOCHODÓW ZA OKRES 01.01.2019 - 31.03.2019- [C.D.]</t>
  </si>
  <si>
    <t>POZOSTAŁE CAŁKOWITE DOCHODY NETTO</t>
  </si>
  <si>
    <t>Składniki, które nie zostaną przeniesione w późniejszych okresach do rachunku zysków i strat:</t>
  </si>
  <si>
    <t>Skutki przeszacowania aktywów trwałych</t>
  </si>
  <si>
    <t xml:space="preserve">Udział w skutkach przeszacowania aktywów trwałych jednostek stowarzyszonych </t>
  </si>
  <si>
    <t xml:space="preserve">Przeszacowanie zobowiązań z tytułu świadczeń pracowniczych </t>
  </si>
  <si>
    <t xml:space="preserve">Inne </t>
  </si>
  <si>
    <t>Składniki, które mogą zostać przeniesione w późniejszych okresach do rachunku zysków i strat:</t>
  </si>
  <si>
    <t xml:space="preserve">Różnice kursowe z przeliczenia jednostek zagranicznych </t>
  </si>
  <si>
    <t xml:space="preserve">Skutki przeszacowania aktywów finansowych dostępnych do sprzedaży </t>
  </si>
  <si>
    <t xml:space="preserve">Efektywną część zysków i strat związanych z instrumentem zabezpieczającym w ramach zabezpieczenia przepływów pieniężnych </t>
  </si>
  <si>
    <t xml:space="preserve">Pozostałe całkowite dochody netto razem </t>
  </si>
  <si>
    <t xml:space="preserve">SUMA CAŁKOWITYCH DOCHODÓW </t>
  </si>
  <si>
    <t>SKONSOLIDOWANE SPRAWOZDANIE Z PRZEPŁYWÓW PIENIĘŻNYCH ZA OKRES 01.01.2019 - 31.03.2019
[METODA POŚREDNIA]</t>
  </si>
  <si>
    <t>3 miesięce
zakończonych
31/03/2019</t>
  </si>
  <si>
    <t>3 miesięce
zakończonych
31/03/2018</t>
  </si>
  <si>
    <t>Przepływy pieniężne z działalności operacyjnej</t>
  </si>
  <si>
    <t>Zysk za rok obrotowy</t>
  </si>
  <si>
    <t>Korekty: Koszt podatku dochodowego ujęty w wyniku</t>
  </si>
  <si>
    <t>Udział w zysku akcjonariuszy mniejszościowych</t>
  </si>
  <si>
    <t>Udział w zysku jednostek stowarzyszonych</t>
  </si>
  <si>
    <t>Koszty finansowe ujęte w wyniku</t>
  </si>
  <si>
    <t>Przychody z inwestycji ujęte w wyniku</t>
  </si>
  <si>
    <t>Zysk ze zbycia składników rzeczowych aktywów trwałych</t>
  </si>
  <si>
    <t>Zysk/strata z tytułu likwidacji środków trwałych</t>
  </si>
  <si>
    <t>(Zysk) / strata netto z wyceny zobowiązań finansowych wycenianych w skorygowanej cenie nabycia</t>
  </si>
  <si>
    <t>Zysk/strata z tytułu zmiany przeznaczenia środków trwałych</t>
  </si>
  <si>
    <t>Zysk ze zbycia jednostki zależnej</t>
  </si>
  <si>
    <t xml:space="preserve">Korekta konsolidacyjna wartości aktywów finansowych </t>
  </si>
  <si>
    <t>(Zysk) / strata netto z wyceny zobowiązań finansowych wycenianych w wartości godziwej przez wynik</t>
  </si>
  <si>
    <t>(Zysk) / strata netto z wyceny aktywów finansowych przeznaczonych do obrotu</t>
  </si>
  <si>
    <t>(Zysk) / strata netto z wyceny zobowiązań finansowych przeznaczonych do obrotu</t>
  </si>
  <si>
    <t>Nieefektywna część zabezpieczenia przepływów pieniężnych</t>
  </si>
  <si>
    <t>Strata z tytułu utraty wartości inwestycji długoterminowych</t>
  </si>
  <si>
    <t>(Zysk) / strata netto ze zbycia aktywów finansowych dostępnych do sprzedaży</t>
  </si>
  <si>
    <t>(Zysk) / strata netto z tytułu utraty wartości aktywów finasnowych</t>
  </si>
  <si>
    <t>Zysk/strata z tytułu zwrotu wartości inwestycji długoterminowych</t>
  </si>
  <si>
    <t>Strata z tytułu utraty wartości należności z tytułu dostaw i usług</t>
  </si>
  <si>
    <t>Odwrócenie odpisu z tytułu utraty wartości należności z tytułu dostaw i usług</t>
  </si>
  <si>
    <t>Amortyzacja i umorzenie aktywów trwałych</t>
  </si>
  <si>
    <t>Utrata wartości aktywów trwałych</t>
  </si>
  <si>
    <t>(Dodatnie) / ujemne różnice kursowe netto</t>
  </si>
  <si>
    <t>Koszty z tytułu płatności na bazie akcji rozliczanych instrumentami kapitałowymi</t>
  </si>
  <si>
    <t>Koszty wynikające z emisji akcji na pokrycie otrzymanych usług konsultacyjnych</t>
  </si>
  <si>
    <t>Amortyzacja kontraktów gwarancji finansowych</t>
  </si>
  <si>
    <t>Korekta związana z konsolidacją spółki zależnej Hoteliga International Sp. z o.o.</t>
  </si>
  <si>
    <t xml:space="preserve">Zmiany w kapitale obrotowym: </t>
  </si>
  <si>
    <t>(Zwiększenie) / zmniejszenie salda należności z tytułu dostaw i usług oraz pozostałych należności</t>
  </si>
  <si>
    <t>(Zwiększenie) / zmniejszenie należności z tytułu kontraktów budowlanych</t>
  </si>
  <si>
    <t>(Zwiększenie) / zmniejszenie stanu zapasów</t>
  </si>
  <si>
    <t>(Zwiększenie) / zmniejszenie pozostałych aktywów</t>
  </si>
  <si>
    <t>Zmniejszenie salda zobowiązań z tytułu dostaw i usług oraz pozostałych zobowiązań</t>
  </si>
  <si>
    <t>Zwiększenie / (zmniejszenie) zobowiązań z tytułu kontraktów budowlanych</t>
  </si>
  <si>
    <t>Zwiększenie / (zmniejszenie) rezerw</t>
  </si>
  <si>
    <t>Zwiększenie / (zmniejszenie) przychodów przyszłych okresów</t>
  </si>
  <si>
    <t>Zwiększenie / (zmniejszenie) pozostałych zobowiązań</t>
  </si>
  <si>
    <t>Środki pieniężne wygenerowane na działalności operacyjnej</t>
  </si>
  <si>
    <t>Zapłacone odsetki i różnice kursowe</t>
  </si>
  <si>
    <t>Zapłacony podatek dochodowy</t>
  </si>
  <si>
    <t>ŚRODKI PIENIĘŻNE NETTO Z DZIAŁALNOŚCI OPERACYJNEJ</t>
  </si>
  <si>
    <t>SKONSOLIDOWANE SPRAWOZDANIE Z PRZEPŁYWÓW PIENIĘŻNYCH ZA OKRES 01.01.2019 - 31.03.2019
[METODA POŚREDNIA] - [C.D.]</t>
  </si>
  <si>
    <t>6 miesięcy
zakończonych
30/06/2018</t>
  </si>
  <si>
    <t>6 miesięcy
zakończonych
30/06/2017</t>
  </si>
  <si>
    <t>Przepływy pieniężne z działalności inwestycyjnej</t>
  </si>
  <si>
    <t>Płatności z tytułu nabycia aktywów finansowych</t>
  </si>
  <si>
    <t>Wpływy ze sprzedaży aktywów finansowych</t>
  </si>
  <si>
    <t>Otrzymane odsetki od jedn. powiązanych</t>
  </si>
  <si>
    <t>Tantiemy i inne dochody z działalności inwestycyjnej</t>
  </si>
  <si>
    <t>Dywidenda otrzymana od jednostek stowarzyszonych</t>
  </si>
  <si>
    <t>Inne otrzymane dywidendy</t>
  </si>
  <si>
    <t>Pożyczki otrzymane od jednostek powiązanych</t>
  </si>
  <si>
    <t>Pożyczki spłacone od jednostek powiązanych</t>
  </si>
  <si>
    <t>Pożyczki udzielone jednostkom powiązanym</t>
  </si>
  <si>
    <t>Pożyczki zwrócone jednostkom powiązanym</t>
  </si>
  <si>
    <t>Płatności za rzeczowe aktywa trwałe</t>
  </si>
  <si>
    <t>Wpływy z tytułu zbycia składników rzeczowych aktywów trwałych</t>
  </si>
  <si>
    <t>Płatności za nieruchomości inwestycyjne</t>
  </si>
  <si>
    <t>Wpływy ze sprzedaży nieruchomości inwestycyjnych</t>
  </si>
  <si>
    <t>Płatności za aktywa niematerialne</t>
  </si>
  <si>
    <t>Wydatki netto z tytułu przejęcia jednostek zależnych</t>
  </si>
  <si>
    <t>Wpływy netto na poczet przejęcia jednostek zależnych</t>
  </si>
  <si>
    <t>Wpływy netto z tytułu sprzedaży jednostek zależnych</t>
  </si>
  <si>
    <t>Wpływy netto z tytułu sprzedaży jednostek stowarzyszonych</t>
  </si>
  <si>
    <t>inne wpływy/wydatki inwestycyjne</t>
  </si>
  <si>
    <t>Wpływy netto z tytułu przejęcia jednostki zależnej</t>
  </si>
  <si>
    <t>ŚRODKI PIENIĘŻNE NETTO (WYDANE) / WYGENEROWANE                                
W ZWIĄZKU Z DZIAŁALNOŚCIĄ INWESTYCYJNĄ</t>
  </si>
  <si>
    <t>SKONSOLIDOWANE SPRAWOZDANIE Z PRZEPŁYWÓW PIENIĘŻNYCH 
ZA OKRES OD 1 STYCZNIA 2018 DO 30 CZERWCA 2018 [METODA POŚREDNIA] - C.D.</t>
  </si>
  <si>
    <t xml:space="preserve">Przepływy pieniężne z działalności finansowej </t>
  </si>
  <si>
    <t>Wpływy z tytułu emisji własnych akcji</t>
  </si>
  <si>
    <t xml:space="preserve">Wpływy z tytułu emisji obligacji </t>
  </si>
  <si>
    <t xml:space="preserve">Płatności z tytułu kosztów emisji akcji </t>
  </si>
  <si>
    <t>Płatności z tytułu odkupu akcji</t>
  </si>
  <si>
    <t>Płatności z tytułu kosztów odkupu akcji</t>
  </si>
  <si>
    <t>Wpływy z emisji umarzalnych kumulacyjnych akcji preferencyjnych</t>
  </si>
  <si>
    <t>Wpływy z emisji weksli długoterminowych</t>
  </si>
  <si>
    <t>Spłata odsetek od obligacji</t>
  </si>
  <si>
    <t>Spłata rat kredytowych</t>
  </si>
  <si>
    <t>Spłata odsetek od kredytu</t>
  </si>
  <si>
    <t>Rachunki kart kredytowych</t>
  </si>
  <si>
    <t>Płatności z tytułu wykupu obligacji</t>
  </si>
  <si>
    <t>Spłata odsetek od pożyczek otrzymanych od jednostek zależnych</t>
  </si>
  <si>
    <t>Zaciągnięcie kredytu długoterminowego</t>
  </si>
  <si>
    <t>Wpływy z pożyczek</t>
  </si>
  <si>
    <t>Wpływy ze spłaty udzielonych pożyczek</t>
  </si>
  <si>
    <t>Wpływy z pożyczek rządowych</t>
  </si>
  <si>
    <t>Wpływy ze sprzedaży częściowej udziałów w spółkach zależnych niepowodującej utraty kontroli</t>
  </si>
  <si>
    <t>Dywidendy wypłacone na rzecz umarzalnych akcji preferencyjnych</t>
  </si>
  <si>
    <t>Dywidendy wypłacone na rzecz właścicieli</t>
  </si>
  <si>
    <t>Spłata zadłużenia z tyt. umów leasingu (leasing, odsetki, pozostałe)</t>
  </si>
  <si>
    <t>ŚRODKI PIENIĘŻNE NETTO WYKORZYSTANE W DZIAŁALNOŚCI FINANSOWEJ</t>
  </si>
  <si>
    <t>Zwiększenie netto środków pieniężnych i ich ekwiwalentów</t>
  </si>
  <si>
    <t>Środki pieniężne i ich ekwiwalenty na początek okresu sprawozdawczego</t>
  </si>
  <si>
    <t>Wpływ zmian kursów walut na saldo środków pieniężnych w walutach obcych</t>
  </si>
  <si>
    <t>Wpływ odsetek z tyt. środków pieniężnych naliczonych do dnia bilansowego</t>
  </si>
  <si>
    <t>Zmiana stanu innych środków pieniężnych</t>
  </si>
  <si>
    <t>ŚRODKI PIENIĘŻNE I ICH EKWIWALENTY NA KONIEC OKRESU SPRAWOZDAWCZEGO</t>
  </si>
  <si>
    <t>SKONSOLIDOWANE SPRAWOZDANIE ZE ZMIAN W KAPITALE WŁASNYM ZA OKRES SPRAWOZDAWCZY KOŃCZĄCY SIĘ 31 MARCA 2019 ROKU</t>
  </si>
  <si>
    <t>Kapitał podstawowy</t>
  </si>
  <si>
    <t>Kapitał rezerwowy ogółem</t>
  </si>
  <si>
    <t>Kapitał rezerwowy z przeszac. Rzeczowych aktywów trwałych</t>
  </si>
  <si>
    <t>Kapitał rezerwowy z przeszac. Inwestycji</t>
  </si>
  <si>
    <t>Kapitał rezerwowy na świadczenia pracownicze rozliczane instrumentami kapitałowymi</t>
  </si>
  <si>
    <t>Kapitał rezerwowy na zabezpieczenia</t>
  </si>
  <si>
    <t>Kapitał rezerwowy z przewalutowania</t>
  </si>
  <si>
    <t>Nadwyżka ze sprzedaży opcji na obligacje zamienne</t>
  </si>
  <si>
    <t>Przypadające akcjonariuszom jednostki dominującej</t>
  </si>
  <si>
    <t>Przypadające udziałom niedającym kontroli</t>
  </si>
  <si>
    <t>Razem</t>
  </si>
  <si>
    <t>Stan na 1 stycznia 2018 roku (z poprzedniego sprawozdania)</t>
  </si>
  <si>
    <t xml:space="preserve">                -   </t>
  </si>
  <si>
    <t xml:space="preserve">            -   </t>
  </si>
  <si>
    <t xml:space="preserve">                 -   </t>
  </si>
  <si>
    <t xml:space="preserve">                    -  </t>
  </si>
  <si>
    <t xml:space="preserve">Przekształcenia      </t>
  </si>
  <si>
    <t xml:space="preserve">- </t>
  </si>
  <si>
    <t>-</t>
  </si>
  <si>
    <t xml:space="preserve">-  </t>
  </si>
  <si>
    <t xml:space="preserve"> -   </t>
  </si>
  <si>
    <t>Stan na 1 stycznia 2018 roku (po przekształceniach)</t>
  </si>
  <si>
    <t>Zysk netto za rok obrotowy</t>
  </si>
  <si>
    <t>Pozostałe całkowite dochody za rok obrotowy (netto)</t>
  </si>
  <si>
    <t>Suma całkowitych dochodów</t>
  </si>
  <si>
    <t>Wykorzystanie rezerwy w ramach planu pracowniczych opcji na akcję</t>
  </si>
  <si>
    <t xml:space="preserve">-    </t>
  </si>
  <si>
    <t>Ujęcie płatności dokonywanych na bazie akcji</t>
  </si>
  <si>
    <t xml:space="preserve"> -</t>
  </si>
  <si>
    <t>Wypłata dywidendy</t>
  </si>
  <si>
    <t>Stan na 31 marca 2018 roku</t>
  </si>
  <si>
    <t xml:space="preserve">              -   </t>
  </si>
  <si>
    <t xml:space="preserve">           -   </t>
  </si>
  <si>
    <t xml:space="preserve">                   -   </t>
  </si>
  <si>
    <t xml:space="preserve">                  -</t>
  </si>
  <si>
    <t xml:space="preserve">-   </t>
  </si>
  <si>
    <t>Emisja akcji zwykłych</t>
  </si>
  <si>
    <t>Emisja akcji zwykłych w ramach planu pracowniczych opcji na akcje</t>
  </si>
  <si>
    <t>Emisja akcji zwykłych z tytułu świadczonych usług doradczych</t>
  </si>
  <si>
    <t>Emisja zamiennych akcji preferencyjnych bez prawa do głosu</t>
  </si>
  <si>
    <t>Emisja obligacji zamiennych</t>
  </si>
  <si>
    <t>Koszty emisji akcji</t>
  </si>
  <si>
    <t>Odkup akcji zwykłych</t>
  </si>
  <si>
    <t>Koszty odkupu akcji zwykłych</t>
  </si>
  <si>
    <t>Emisja akcji powyżej ceny nominalnej</t>
  </si>
  <si>
    <t>Przeniesienie do zysków zatrzymanych</t>
  </si>
  <si>
    <t>Z podziału zysku</t>
  </si>
  <si>
    <t>Przeniesienie na kapitał zapasowy</t>
  </si>
  <si>
    <t>Pokrycie strat z lat poprzednich</t>
  </si>
  <si>
    <t xml:space="preserve">Zysk dot. lat poprzednich jako skutek przejścia
na MSSF </t>
  </si>
  <si>
    <t xml:space="preserve">Przeniesienie na kapitał zapasowy </t>
  </si>
  <si>
    <t>Podatek dochodowy związany z transakcjami z właścicielami</t>
  </si>
  <si>
    <t>SKONSOLIDOWANE SPRAWOZDANIE ZE ZMIAN W KAPITALE WŁASNYM ZA OKRES SPRAWOZDAWCZY KOŃCZĄCY SIĘ 31 MARCA 2019 ROKU - [C.D.]</t>
  </si>
  <si>
    <t>Stan na 1 stycznia 2019 roku (z poprzedniego sprawozdania)</t>
  </si>
  <si>
    <t>Stan na 1 stycznia 2019 roku (po przekształceniach)</t>
  </si>
  <si>
    <t>Stan na 31 marca 2019 roku</t>
  </si>
  <si>
    <t>Warranty wydane w ramach planu pracowniczych opcji na akcje</t>
  </si>
  <si>
    <t xml:space="preserve">Pokrycie strat z lat poprzednich </t>
  </si>
  <si>
    <t>Przeniesienie na rozrachunki z tyt. dywidendy</t>
  </si>
  <si>
    <t>Zysk dot. lat poprzednich jako skutek przejścia na MSSF</t>
  </si>
  <si>
    <t>SKRÓCONE JEDNOSTKOWE SPRAWOZDANIE FINANSOWE  AILLERON SA 
ZA I KWARTAŁ 2019 ROKU ZAKOŃCZONY 31/03/2019</t>
  </si>
  <si>
    <t>JEDNOSTKOWE SPRAWOZDANIE Z SYTUACJI FINANSOWEJ NA DZIEŃ 31.03.2019 ROKU</t>
  </si>
  <si>
    <t>Inwestycje w jednostkach zależnych</t>
  </si>
  <si>
    <t>Należności z tytułu leasingu finansowego</t>
  </si>
  <si>
    <t>Należności z tytułu kontraktów budowlanych</t>
  </si>
  <si>
    <t>JEDNOSTKOWE SPRAWOZDANIE Z SYTUACJI FINANSOWEJ NA DZIEŃ 30.06.2018 ROKU -C.D.</t>
  </si>
  <si>
    <t>Rezerwy z tytułu napraw gwarancyjnych</t>
  </si>
  <si>
    <t>Rezerwy z tytułu opcji na akcje</t>
  </si>
  <si>
    <t>JEDNOSTKOWY RACHUNEK ZYSKÓW I STRAT ORAZ SPRAWOZDANIE Z POZOSTAŁYCH CAŁKOWITYCH DOCHODÓW 
ZA OKRES 01.01.2019 - 31.03.2019</t>
  </si>
  <si>
    <r>
      <t xml:space="preserve">Koszt własny sprzedaży </t>
    </r>
    <r>
      <rPr>
        <sz val="9"/>
        <color rgb="FF000000"/>
        <rFont val="Lato Light"/>
        <family val="2"/>
        <charset val="238"/>
      </rPr>
      <t>(koszt sprzedanych produktów, usług, towarów i materiałów)</t>
    </r>
  </si>
  <si>
    <t>ZYSK (STRATA) NETTO</t>
  </si>
  <si>
    <t>JEDNOSTKOWY RACHUNEK ZYSKÓW I STRAT ORAZ SPRAWOZDANIE Z POZOSTAŁYCH CAŁKOWITYCH DOCHODÓW 
ZA OKRES 01.01.2018 - 30.06.2018 - [C.D.]</t>
  </si>
  <si>
    <t>JEDNOSTKOWY RACHUNEK PRZEPŁYWÓW PIENIĘŻNYCH ZA OKRES 01.01.2019 - 31.03.2019</t>
  </si>
  <si>
    <t>(Zysk)/strata ze zbycia jednostki zależnej</t>
  </si>
  <si>
    <t>Korekta rozliczenia o połączenie ze spółką zależną środków pieniężnych</t>
  </si>
  <si>
    <t>Zysk z efektywnego rozliczenia roszczeń wobec spółki</t>
  </si>
  <si>
    <t>Zmniejszenie salda zobowiązań z tytułu dostaw i usług oraz pozostałych zobowiązań podatkowych</t>
  </si>
  <si>
    <t>Zapłacone odsetki</t>
  </si>
  <si>
    <t>JEDNOSTKOWY RACHUNEK PRZEPŁYWÓW PIENIĘŻNYCH - [C.D.]</t>
  </si>
  <si>
    <t>Otrzymane odsetki od jednostek powiązanych</t>
  </si>
  <si>
    <t>Pożyczki spłacone do jednostek powiązanych</t>
  </si>
  <si>
    <t>Wpływy z pożyczek udzielonych jednostkom powiązanym</t>
  </si>
  <si>
    <t>Pożyczki zwrócone przez jednostki powiązane</t>
  </si>
  <si>
    <t>ŚRODKI PIENIĘŻNE NETTO (WYDANE) / WYGENEROWANE 
W ZWIĄZKU Z DZIAŁALNOŚCIĄ INWESTYCYJNĄ</t>
  </si>
  <si>
    <t>Wpływy z tytułu emisji obligacji</t>
  </si>
  <si>
    <t>Płatności z tytułu kosztów emisji akcji</t>
  </si>
  <si>
    <t>Spłata pożyczki od jedn. Powwiązanej</t>
  </si>
  <si>
    <t>Spłata odstek od pożyczek otrzymanych od jednostek zaleznych</t>
  </si>
  <si>
    <t>Wpływy z pożyczek od jedn pow SMOS</t>
  </si>
  <si>
    <t>Wpływy z pożyczek otrzymanych od jednostek powiązanych</t>
  </si>
  <si>
    <t>Zwiększenie/(zmniejszenie) netto środków pieniężnych i ich ekwiwalentów</t>
  </si>
  <si>
    <t xml:space="preserve">Wpływ odsetek z tyt. środków pieniężnych naliczonych do dnia bilansowego
</t>
  </si>
  <si>
    <t xml:space="preserve"> JEDNOSTKOWE SPRAWOZDANIE ZE ZMIAN W KAPITALE WŁASNYM ZA OKRES SPRAWOZDAWCZY KOŃCZĄCY SIĘ 31 MARCA 2019 ROKU</t>
  </si>
  <si>
    <t xml:space="preserve">Przekształcenia     </t>
  </si>
  <si>
    <t>Przeniesienie na rozrachunki z tyt. Dywidendy</t>
  </si>
  <si>
    <t>Zysk dot. lat poprzednich jako skutek przejścia
na MSSF</t>
  </si>
  <si>
    <t xml:space="preserve"> JEDNOSTKOWE SPRAWOZDANIE ZE ZMIAN W KAPITALE WŁASNYM ZA OKRES SPRAWOZDAWCZY KOŃCZĄCY SIĘ 31 MARCA 2019 ROKU - C.D.</t>
  </si>
  <si>
    <t>Przekształcenia</t>
  </si>
  <si>
    <t xml:space="preserve">Emisja akcji zwykłych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</si>
</sst>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&quot;  &quot;;\-\ #,###,&quot;  &quot;;_-* &quot;- &quot;\ _-;_-@_-"/>
    <numFmt numFmtId="165" formatCode="_-* #,##0.00\ _z_ł_-;\-* #,##0.00\ _z_ł_-;_-* &quot;-&quot;??\ _z_ł_-;_-@_-"/>
    <numFmt numFmtId="166" formatCode="_-* #,##0\ _z_ł_-;\-* #,##0\ _z_ł_-;_-* &quot;-&quot;??\ _z_ł_-;_-@_-"/>
    <numFmt numFmtId="167" formatCode="\-"/>
    <numFmt numFmtId="168" formatCode="#,##0.00;\(#,##0.00\)"/>
    <numFmt numFmtId="169" formatCode="_-* #,##0\ _z_ł_-;\-* #,##0\ _z_ł_-;_-* &quot;-&quot;\ _z_ł_-;_-@_-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rgb="FFE73E2A"/>
      <name val="Lato Light"/>
      <family val="2"/>
      <charset val="238"/>
    </font>
    <font>
      <sz val="11"/>
      <color theme="1"/>
      <name val="Lato Light"/>
      <family val="2"/>
      <charset val="238"/>
    </font>
    <font>
      <sz val="8"/>
      <color rgb="FFE73E2A"/>
      <name val="Lato Light"/>
      <family val="2"/>
      <charset val="238"/>
    </font>
    <font>
      <sz val="10"/>
      <color rgb="FF000000"/>
      <name val="Lato Light"/>
      <family val="2"/>
      <charset val="238"/>
    </font>
    <font>
      <sz val="9"/>
      <color theme="1"/>
      <name val="Lato Light"/>
      <family val="2"/>
      <charset val="238"/>
    </font>
    <font>
      <sz val="10"/>
      <name val="Arial"/>
      <family val="2"/>
      <charset val="238"/>
    </font>
    <font>
      <sz val="9"/>
      <name val="Lato Light"/>
      <family val="2"/>
      <charset val="238"/>
    </font>
    <font>
      <sz val="9"/>
      <color rgb="FFE73E2A"/>
      <name val="Lato Light"/>
      <family val="2"/>
      <charset val="238"/>
    </font>
    <font>
      <sz val="10"/>
      <name val="Tahoma"/>
      <family val="2"/>
      <charset val="238"/>
    </font>
    <font>
      <sz val="9"/>
      <color rgb="FF000000"/>
      <name val="Lato Light"/>
      <family val="2"/>
      <charset val="238"/>
    </font>
    <font>
      <sz val="8.5"/>
      <color rgb="FFE73E2A"/>
      <name val="Lato Light"/>
      <family val="2"/>
      <charset val="238"/>
    </font>
    <font>
      <sz val="8"/>
      <color rgb="FF000000"/>
      <name val="Lato Light"/>
      <family val="2"/>
      <charset val="238"/>
    </font>
    <font>
      <sz val="8.5"/>
      <color theme="1"/>
      <name val="Lato Light"/>
      <family val="2"/>
      <charset val="238"/>
    </font>
    <font>
      <sz val="11"/>
      <name val="Arial"/>
      <family val="2"/>
      <charset val="238"/>
    </font>
    <font>
      <sz val="8"/>
      <color theme="1"/>
      <name val="Lato Light"/>
      <family val="2"/>
      <charset val="238"/>
    </font>
    <font>
      <sz val="8.5"/>
      <color rgb="FF000000"/>
      <name val="Lato Light"/>
      <family val="2"/>
      <charset val="238"/>
    </font>
    <font>
      <sz val="9"/>
      <name val="Arial"/>
      <family val="2"/>
      <charset val="238"/>
    </font>
    <font>
      <sz val="10"/>
      <color rgb="FF0D0D0D"/>
      <name val="Lato Light"/>
      <family val="2"/>
      <charset val="238"/>
    </font>
    <font>
      <sz val="8.5"/>
      <color rgb="FF0D0D0D"/>
      <name val="Lato Light"/>
      <family val="2"/>
      <charset val="238"/>
    </font>
    <font>
      <b/>
      <sz val="10"/>
      <color rgb="FF00769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.5"/>
      <name val="Lato Light"/>
      <family val="2"/>
      <charset val="238"/>
    </font>
    <font>
      <sz val="11"/>
      <color theme="1"/>
      <name val="Arial"/>
      <family val="2"/>
      <charset val="238"/>
    </font>
    <font>
      <sz val="10"/>
      <name val="Lato Light"/>
      <family val="2"/>
      <charset val="238"/>
    </font>
    <font>
      <sz val="8"/>
      <color rgb="FF0D0D0D"/>
      <name val="Lato Light"/>
      <family val="2"/>
      <charset val="238"/>
    </font>
    <font>
      <sz val="7"/>
      <name val="Lato Light"/>
      <family val="2"/>
      <charset val="238"/>
    </font>
    <font>
      <sz val="7"/>
      <color rgb="FFE73E2A"/>
      <name val="Lato Light"/>
      <family val="2"/>
      <charset val="238"/>
    </font>
    <font>
      <b/>
      <i/>
      <sz val="9"/>
      <color rgb="FF007691"/>
      <name val="Arial"/>
      <family val="2"/>
      <charset val="238"/>
    </font>
    <font>
      <sz val="10"/>
      <name val="Arial"/>
      <family val="2"/>
    </font>
    <font>
      <b/>
      <i/>
      <sz val="8"/>
      <color rgb="FF007691"/>
      <name val="Lato Light"/>
      <family val="2"/>
      <charset val="238"/>
    </font>
    <font>
      <sz val="8"/>
      <name val="Lato Light"/>
      <family val="2"/>
      <charset val="238"/>
    </font>
    <font>
      <sz val="12"/>
      <color theme="1"/>
      <name val="Arial"/>
      <family val="2"/>
      <charset val="238"/>
    </font>
    <font>
      <sz val="11"/>
      <name val="Lato Light"/>
      <family val="2"/>
      <charset val="238"/>
    </font>
    <font>
      <sz val="8"/>
      <color rgb="FF0D0D0D"/>
      <name val="Arial"/>
      <family val="2"/>
      <charset val="238"/>
    </font>
    <font>
      <sz val="9"/>
      <color rgb="FFE73E2A"/>
      <name val="Arial"/>
      <family val="2"/>
      <charset val="238"/>
    </font>
    <font>
      <sz val="8"/>
      <color rgb="FFE73E2A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E73E2A"/>
      </bottom>
      <diagonal/>
    </border>
    <border>
      <left/>
      <right/>
      <top style="thin">
        <color rgb="FFE73E2A"/>
      </top>
      <bottom/>
      <diagonal/>
    </border>
    <border>
      <left/>
      <right/>
      <top style="thin">
        <color rgb="FFE73E2A"/>
      </top>
      <bottom style="thin">
        <color rgb="FFE73E2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thin">
        <color rgb="FFE73E2A"/>
      </right>
      <top style="thin">
        <color rgb="FFE73E2A"/>
      </top>
      <bottom/>
      <diagonal/>
    </border>
    <border>
      <left/>
      <right style="thin">
        <color rgb="FFE73E2A"/>
      </right>
      <top/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 style="thin">
        <color rgb="FFE73E2A"/>
      </bottom>
      <diagonal/>
    </border>
    <border>
      <left style="thin">
        <color rgb="FFE73E2A"/>
      </left>
      <right/>
      <top style="thin">
        <color rgb="FFE73E2A"/>
      </top>
      <bottom style="thin">
        <color rgb="FFE73E2A"/>
      </bottom>
      <diagonal/>
    </border>
    <border>
      <left style="thin">
        <color rgb="FFE73E2A"/>
      </left>
      <right/>
      <top/>
      <bottom/>
      <diagonal/>
    </border>
    <border>
      <left/>
      <right style="thin">
        <color rgb="FFE73E2A"/>
      </right>
      <top/>
      <bottom/>
      <diagonal/>
    </border>
    <border>
      <left style="thin">
        <color rgb="FFE73E2A"/>
      </left>
      <right/>
      <top/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/>
      <diagonal/>
    </border>
    <border>
      <left style="thin">
        <color rgb="FFE73E2A"/>
      </left>
      <right/>
      <top style="thin">
        <color rgb="FFE73E2A"/>
      </top>
      <bottom/>
      <diagonal/>
    </border>
    <border>
      <left style="thin">
        <color rgb="FFE73E2A"/>
      </left>
      <right style="thin">
        <color rgb="FFE73E2A"/>
      </right>
      <top/>
      <bottom style="thin">
        <color rgb="FFE73E2A"/>
      </bottom>
      <diagonal/>
    </border>
  </borders>
  <cellStyleXfs count="10">
    <xf numFmtId="0" fontId="0" fillId="0" borderId="0"/>
    <xf numFmtId="0" fontId="1" fillId="0" borderId="0"/>
    <xf numFmtId="0" fontId="7" fillId="0" borderId="0"/>
    <xf numFmtId="165" fontId="1" fillId="0" borderId="0" applyFont="0" applyFill="0" applyBorder="0" applyAlignment="0" applyProtection="0"/>
    <xf numFmtId="0" fontId="10" fillId="0" borderId="0"/>
    <xf numFmtId="168" fontId="21" fillId="0" borderId="6">
      <alignment horizontal="left" vertical="center" wrapText="1"/>
    </xf>
    <xf numFmtId="0" fontId="22" fillId="0" borderId="0"/>
    <xf numFmtId="0" fontId="1" fillId="0" borderId="0"/>
    <xf numFmtId="0" fontId="30" fillId="0" borderId="0"/>
    <xf numFmtId="0" fontId="7" fillId="0" borderId="0"/>
  </cellStyleXfs>
  <cellXfs count="286">
    <xf numFmtId="0" fontId="0" fillId="0" borderId="0" xfId="0"/>
    <xf numFmtId="0" fontId="2" fillId="2" borderId="0" xfId="1" applyFont="1" applyFill="1" applyAlignment="1">
      <alignment horizontal="center" wrapText="1"/>
    </xf>
    <xf numFmtId="0" fontId="3" fillId="0" borderId="0" xfId="1" applyFont="1"/>
    <xf numFmtId="0" fontId="4" fillId="2" borderId="0" xfId="1" applyFont="1" applyFill="1" applyAlignment="1">
      <alignment horizontal="center" vertical="top" wrapText="1"/>
    </xf>
    <xf numFmtId="0" fontId="5" fillId="3" borderId="1" xfId="1" applyFont="1" applyFill="1" applyBorder="1" applyAlignment="1">
      <alignment horizontal="left" vertical="center" wrapText="1"/>
    </xf>
    <xf numFmtId="0" fontId="2" fillId="3" borderId="2" xfId="1" applyFont="1" applyFill="1" applyBorder="1" applyAlignment="1">
      <alignment horizontal="left" vertical="center" wrapText="1"/>
    </xf>
    <xf numFmtId="0" fontId="2" fillId="3" borderId="2" xfId="1" applyFont="1" applyFill="1" applyBorder="1" applyAlignment="1">
      <alignment horizontal="right" vertical="center"/>
    </xf>
    <xf numFmtId="0" fontId="2" fillId="4" borderId="3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right" vertical="center"/>
    </xf>
    <xf numFmtId="0" fontId="2" fillId="2" borderId="1" xfId="1" applyFont="1" applyFill="1" applyBorder="1" applyAlignment="1">
      <alignment horizontal="right" vertical="center" wrapText="1"/>
    </xf>
    <xf numFmtId="0" fontId="6" fillId="3" borderId="3" xfId="1" applyFont="1" applyFill="1" applyBorder="1" applyAlignment="1">
      <alignment horizontal="left" vertical="center" wrapText="1"/>
    </xf>
    <xf numFmtId="0" fontId="6" fillId="3" borderId="3" xfId="1" applyFont="1" applyFill="1" applyBorder="1" applyAlignment="1">
      <alignment horizontal="right" vertical="center"/>
    </xf>
    <xf numFmtId="164" fontId="8" fillId="2" borderId="3" xfId="2" applyNumberFormat="1" applyFont="1" applyFill="1" applyBorder="1"/>
    <xf numFmtId="0" fontId="8" fillId="3" borderId="0" xfId="1" applyFont="1" applyFill="1" applyAlignment="1">
      <alignment horizontal="left" vertical="center" wrapText="1"/>
    </xf>
    <xf numFmtId="0" fontId="8" fillId="3" borderId="0" xfId="1" applyFont="1" applyFill="1" applyAlignment="1">
      <alignment horizontal="right" vertical="center"/>
    </xf>
    <xf numFmtId="164" fontId="8" fillId="0" borderId="0" xfId="2" applyNumberFormat="1" applyFont="1"/>
    <xf numFmtId="0" fontId="9" fillId="3" borderId="3" xfId="1" applyFont="1" applyFill="1" applyBorder="1" applyAlignment="1">
      <alignment horizontal="left" vertical="center" wrapText="1"/>
    </xf>
    <xf numFmtId="0" fontId="9" fillId="3" borderId="3" xfId="1" applyFont="1" applyFill="1" applyBorder="1" applyAlignment="1">
      <alignment horizontal="right" vertical="center"/>
    </xf>
    <xf numFmtId="164" fontId="9" fillId="2" borderId="3" xfId="2" applyNumberFormat="1" applyFont="1" applyFill="1" applyBorder="1" applyAlignment="1">
      <alignment vertical="center"/>
    </xf>
    <xf numFmtId="0" fontId="9" fillId="5" borderId="2" xfId="1" applyFont="1" applyFill="1" applyBorder="1" applyAlignment="1">
      <alignment horizontal="left" vertical="center" wrapText="1"/>
    </xf>
    <xf numFmtId="0" fontId="9" fillId="5" borderId="2" xfId="1" applyFont="1" applyFill="1" applyBorder="1" applyAlignment="1">
      <alignment horizontal="right" vertical="center"/>
    </xf>
    <xf numFmtId="164" fontId="9" fillId="2" borderId="2" xfId="2" applyNumberFormat="1" applyFont="1" applyFill="1" applyBorder="1"/>
    <xf numFmtId="0" fontId="9" fillId="2" borderId="0" xfId="1" applyFont="1" applyFill="1" applyAlignment="1">
      <alignment horizontal="left" vertical="center" wrapText="1"/>
    </xf>
    <xf numFmtId="0" fontId="9" fillId="2" borderId="0" xfId="1" applyFont="1" applyFill="1" applyAlignment="1">
      <alignment horizontal="right" vertical="center"/>
    </xf>
    <xf numFmtId="164" fontId="9" fillId="2" borderId="0" xfId="2" applyNumberFormat="1" applyFont="1" applyFill="1"/>
    <xf numFmtId="0" fontId="8" fillId="0" borderId="0" xfId="4" applyFont="1" applyAlignment="1">
      <alignment wrapText="1"/>
    </xf>
    <xf numFmtId="0" fontId="8" fillId="0" borderId="0" xfId="4" applyFont="1"/>
    <xf numFmtId="0" fontId="3" fillId="0" borderId="0" xfId="1" applyFont="1" applyAlignment="1">
      <alignment wrapText="1"/>
    </xf>
    <xf numFmtId="0" fontId="11" fillId="3" borderId="1" xfId="1" applyFont="1" applyFill="1" applyBorder="1" applyAlignment="1">
      <alignment horizontal="left" vertical="center" wrapText="1"/>
    </xf>
    <xf numFmtId="0" fontId="1" fillId="0" borderId="0" xfId="1"/>
    <xf numFmtId="0" fontId="9" fillId="3" borderId="3" xfId="1" applyFont="1" applyFill="1" applyBorder="1" applyAlignment="1">
      <alignment horizontal="left" vertical="center" wrapText="1"/>
    </xf>
    <xf numFmtId="0" fontId="9" fillId="4" borderId="3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right" vertical="center" wrapText="1"/>
    </xf>
    <xf numFmtId="0" fontId="12" fillId="3" borderId="0" xfId="1" applyFont="1" applyFill="1" applyAlignment="1">
      <alignment horizontal="justify" vertical="center" wrapText="1"/>
    </xf>
    <xf numFmtId="0" fontId="12" fillId="3" borderId="0" xfId="1" applyFont="1" applyFill="1" applyAlignment="1">
      <alignment horizontal="justify" vertical="center"/>
    </xf>
    <xf numFmtId="0" fontId="12" fillId="4" borderId="0" xfId="1" applyFont="1" applyFill="1" applyAlignment="1">
      <alignment horizontal="right" vertical="center" wrapText="1"/>
    </xf>
    <xf numFmtId="0" fontId="13" fillId="3" borderId="3" xfId="1" applyFont="1" applyFill="1" applyBorder="1" applyAlignment="1">
      <alignment horizontal="left" vertical="center" wrapText="1"/>
    </xf>
    <xf numFmtId="0" fontId="13" fillId="3" borderId="3" xfId="1" applyFont="1" applyFill="1" applyBorder="1" applyAlignment="1">
      <alignment horizontal="right" vertical="center" wrapText="1"/>
    </xf>
    <xf numFmtId="164" fontId="8" fillId="0" borderId="3" xfId="2" applyNumberFormat="1" applyFont="1" applyBorder="1"/>
    <xf numFmtId="0" fontId="14" fillId="3" borderId="0" xfId="1" applyFont="1" applyFill="1" applyAlignment="1">
      <alignment horizontal="left" vertical="center" wrapText="1"/>
    </xf>
    <xf numFmtId="0" fontId="14" fillId="3" borderId="0" xfId="1" applyFont="1" applyFill="1" applyAlignment="1">
      <alignment horizontal="left" vertical="center"/>
    </xf>
    <xf numFmtId="164" fontId="15" fillId="0" borderId="4" xfId="2" applyNumberFormat="1" applyFont="1" applyBorder="1"/>
    <xf numFmtId="0" fontId="16" fillId="3" borderId="3" xfId="1" applyFont="1" applyFill="1" applyBorder="1" applyAlignment="1">
      <alignment horizontal="right" vertical="center"/>
    </xf>
    <xf numFmtId="164" fontId="8" fillId="0" borderId="3" xfId="2" applyNumberFormat="1" applyFont="1" applyBorder="1" applyAlignment="1">
      <alignment vertical="center"/>
    </xf>
    <xf numFmtId="0" fontId="16" fillId="3" borderId="3" xfId="1" applyFont="1" applyFill="1" applyBorder="1" applyAlignment="1">
      <alignment horizontal="left" vertical="center" wrapText="1"/>
    </xf>
    <xf numFmtId="164" fontId="8" fillId="2" borderId="0" xfId="2" applyNumberFormat="1" applyFont="1" applyFill="1"/>
    <xf numFmtId="0" fontId="16" fillId="3" borderId="3" xfId="1" applyFont="1" applyFill="1" applyBorder="1" applyAlignment="1">
      <alignment horizontal="right" vertical="center" wrapText="1"/>
    </xf>
    <xf numFmtId="164" fontId="8" fillId="0" borderId="2" xfId="2" applyNumberFormat="1" applyFont="1" applyBorder="1"/>
    <xf numFmtId="164" fontId="8" fillId="0" borderId="1" xfId="2" applyNumberFormat="1" applyFont="1" applyBorder="1"/>
    <xf numFmtId="0" fontId="9" fillId="3" borderId="3" xfId="1" applyFont="1" applyFill="1" applyBorder="1" applyAlignment="1">
      <alignment horizontal="left" vertical="center"/>
    </xf>
    <xf numFmtId="164" fontId="9" fillId="0" borderId="3" xfId="2" applyNumberFormat="1" applyFont="1" applyBorder="1" applyAlignment="1">
      <alignment vertical="center"/>
    </xf>
    <xf numFmtId="0" fontId="9" fillId="2" borderId="0" xfId="1" applyFont="1" applyFill="1" applyAlignment="1">
      <alignment horizontal="left" vertical="center"/>
    </xf>
    <xf numFmtId="164" fontId="9" fillId="0" borderId="0" xfId="2" applyNumberFormat="1" applyFont="1"/>
    <xf numFmtId="3" fontId="14" fillId="4" borderId="3" xfId="1" applyNumberFormat="1" applyFont="1" applyFill="1" applyBorder="1" applyAlignment="1">
      <alignment horizontal="right" vertical="center" wrapText="1"/>
    </xf>
    <xf numFmtId="0" fontId="16" fillId="3" borderId="2" xfId="1" applyFont="1" applyFill="1" applyBorder="1" applyAlignment="1">
      <alignment horizontal="left" vertical="center" wrapText="1"/>
    </xf>
    <xf numFmtId="0" fontId="16" fillId="3" borderId="2" xfId="1" applyFont="1" applyFill="1" applyBorder="1" applyAlignment="1">
      <alignment horizontal="right" vertical="center"/>
    </xf>
    <xf numFmtId="164" fontId="8" fillId="0" borderId="2" xfId="2" applyNumberFormat="1" applyFont="1" applyBorder="1" applyAlignment="1">
      <alignment horizontal="center" vertical="center"/>
    </xf>
    <xf numFmtId="3" fontId="14" fillId="4" borderId="2" xfId="1" applyNumberFormat="1" applyFont="1" applyFill="1" applyBorder="1" applyAlignment="1">
      <alignment horizontal="center" vertical="center" wrapText="1"/>
    </xf>
    <xf numFmtId="0" fontId="16" fillId="3" borderId="0" xfId="1" applyFont="1" applyFill="1" applyBorder="1" applyAlignment="1">
      <alignment horizontal="left" vertical="center" wrapText="1"/>
    </xf>
    <xf numFmtId="0" fontId="16" fillId="3" borderId="0" xfId="1" applyFont="1" applyFill="1" applyBorder="1" applyAlignment="1">
      <alignment horizontal="right" vertical="center"/>
    </xf>
    <xf numFmtId="164" fontId="8" fillId="0" borderId="0" xfId="2" applyNumberFormat="1" applyFont="1" applyBorder="1" applyAlignment="1">
      <alignment horizontal="center" vertical="center"/>
    </xf>
    <xf numFmtId="3" fontId="14" fillId="4" borderId="0" xfId="1" applyNumberFormat="1" applyFont="1" applyFill="1" applyBorder="1" applyAlignment="1">
      <alignment horizontal="center" vertical="center" wrapText="1"/>
    </xf>
    <xf numFmtId="164" fontId="8" fillId="0" borderId="0" xfId="2" applyNumberFormat="1" applyFont="1" applyAlignment="1">
      <alignment horizontal="center" vertical="center"/>
    </xf>
    <xf numFmtId="0" fontId="17" fillId="3" borderId="0" xfId="1" applyFont="1" applyFill="1" applyBorder="1" applyAlignment="1">
      <alignment horizontal="justify" vertical="center" wrapText="1"/>
    </xf>
    <xf numFmtId="0" fontId="12" fillId="3" borderId="0" xfId="1" applyFont="1" applyFill="1" applyBorder="1" applyAlignment="1">
      <alignment horizontal="justify" vertical="center"/>
    </xf>
    <xf numFmtId="164" fontId="8" fillId="0" borderId="0" xfId="2" applyNumberFormat="1" applyFont="1" applyBorder="1"/>
    <xf numFmtId="0" fontId="12" fillId="4" borderId="0" xfId="1" applyFont="1" applyFill="1" applyBorder="1" applyAlignment="1">
      <alignment horizontal="right" vertical="center" wrapText="1"/>
    </xf>
    <xf numFmtId="0" fontId="14" fillId="3" borderId="0" xfId="1" applyFont="1" applyFill="1" applyBorder="1" applyAlignment="1">
      <alignment horizontal="left" vertical="center" wrapText="1"/>
    </xf>
    <xf numFmtId="0" fontId="14" fillId="3" borderId="0" xfId="1" applyFont="1" applyFill="1" applyBorder="1" applyAlignment="1">
      <alignment horizontal="left" vertical="center"/>
    </xf>
    <xf numFmtId="2" fontId="8" fillId="0" borderId="0" xfId="2" applyNumberFormat="1" applyFont="1" applyBorder="1"/>
    <xf numFmtId="0" fontId="14" fillId="3" borderId="1" xfId="1" applyFont="1" applyFill="1" applyBorder="1" applyAlignment="1">
      <alignment horizontal="left" vertical="center" wrapText="1"/>
    </xf>
    <xf numFmtId="0" fontId="14" fillId="3" borderId="1" xfId="1" applyFont="1" applyFill="1" applyBorder="1" applyAlignment="1">
      <alignment horizontal="left" vertical="center"/>
    </xf>
    <xf numFmtId="2" fontId="8" fillId="0" borderId="1" xfId="2" applyNumberFormat="1" applyFont="1" applyBorder="1"/>
    <xf numFmtId="0" fontId="9" fillId="3" borderId="3" xfId="1" applyFont="1" applyFill="1" applyBorder="1" applyAlignment="1">
      <alignment horizontal="left" wrapText="1"/>
    </xf>
    <xf numFmtId="0" fontId="14" fillId="4" borderId="0" xfId="1" applyFont="1" applyFill="1" applyAlignment="1">
      <alignment horizontal="right" vertical="center" wrapText="1"/>
    </xf>
    <xf numFmtId="0" fontId="14" fillId="3" borderId="2" xfId="1" applyFont="1" applyFill="1" applyBorder="1" applyAlignment="1">
      <alignment horizontal="left" vertical="center" wrapText="1"/>
    </xf>
    <xf numFmtId="0" fontId="14" fillId="4" borderId="2" xfId="1" applyFont="1" applyFill="1" applyBorder="1" applyAlignment="1">
      <alignment horizontal="right" vertical="center" wrapText="1"/>
    </xf>
    <xf numFmtId="167" fontId="6" fillId="4" borderId="0" xfId="1" applyNumberFormat="1" applyFont="1" applyFill="1" applyAlignment="1">
      <alignment horizontal="right" vertical="center" wrapText="1"/>
    </xf>
    <xf numFmtId="167" fontId="6" fillId="4" borderId="1" xfId="1" applyNumberFormat="1" applyFont="1" applyFill="1" applyBorder="1" applyAlignment="1">
      <alignment horizontal="right" vertical="center" wrapText="1"/>
    </xf>
    <xf numFmtId="0" fontId="14" fillId="3" borderId="2" xfId="1" applyFont="1" applyFill="1" applyBorder="1" applyAlignment="1">
      <alignment horizontal="left" vertical="center"/>
    </xf>
    <xf numFmtId="167" fontId="6" fillId="4" borderId="2" xfId="1" applyNumberFormat="1" applyFont="1" applyFill="1" applyBorder="1" applyAlignment="1">
      <alignment horizontal="right" vertical="center" wrapText="1"/>
    </xf>
    <xf numFmtId="0" fontId="14" fillId="3" borderId="3" xfId="1" applyFont="1" applyFill="1" applyBorder="1" applyAlignment="1">
      <alignment horizontal="left" vertical="center"/>
    </xf>
    <xf numFmtId="164" fontId="8" fillId="0" borderId="3" xfId="2" applyNumberFormat="1" applyFont="1" applyBorder="1" applyAlignment="1">
      <alignment vertical="top"/>
    </xf>
    <xf numFmtId="164" fontId="8" fillId="0" borderId="3" xfId="2" applyNumberFormat="1" applyFont="1" applyBorder="1" applyAlignment="1">
      <alignment horizontal="right" vertical="top"/>
    </xf>
    <xf numFmtId="0" fontId="14" fillId="3" borderId="3" xfId="1" applyFont="1" applyFill="1" applyBorder="1" applyAlignment="1">
      <alignment horizontal="left" vertical="center" wrapText="1"/>
    </xf>
    <xf numFmtId="0" fontId="18" fillId="6" borderId="0" xfId="4" applyFont="1" applyFill="1" applyAlignment="1">
      <alignment wrapText="1"/>
    </xf>
    <xf numFmtId="0" fontId="18" fillId="6" borderId="0" xfId="4" applyFont="1" applyFill="1"/>
    <xf numFmtId="4" fontId="18" fillId="6" borderId="0" xfId="4" applyNumberFormat="1" applyFont="1" applyFill="1"/>
    <xf numFmtId="0" fontId="19" fillId="3" borderId="1" xfId="1" applyFont="1" applyFill="1" applyBorder="1" applyAlignment="1">
      <alignment horizontal="left" vertical="center" wrapText="1"/>
    </xf>
    <xf numFmtId="0" fontId="20" fillId="3" borderId="3" xfId="1" applyFont="1" applyFill="1" applyBorder="1" applyAlignment="1">
      <alignment horizontal="left" vertical="center" wrapText="1"/>
    </xf>
    <xf numFmtId="0" fontId="12" fillId="4" borderId="3" xfId="1" applyFont="1" applyFill="1" applyBorder="1" applyAlignment="1">
      <alignment horizontal="center" vertical="center" wrapText="1"/>
    </xf>
    <xf numFmtId="0" fontId="12" fillId="3" borderId="3" xfId="1" applyFont="1" applyFill="1" applyBorder="1" applyAlignment="1">
      <alignment horizontal="left" vertical="center" wrapText="1"/>
    </xf>
    <xf numFmtId="0" fontId="12" fillId="4" borderId="3" xfId="1" applyFont="1" applyFill="1" applyBorder="1" applyAlignment="1">
      <alignment horizontal="right" vertical="center" wrapText="1"/>
    </xf>
    <xf numFmtId="0" fontId="23" fillId="3" borderId="3" xfId="1" applyFont="1" applyFill="1" applyBorder="1" applyAlignment="1">
      <alignment horizontal="left" vertical="center" wrapText="1"/>
    </xf>
    <xf numFmtId="0" fontId="23" fillId="3" borderId="0" xfId="1" applyFont="1" applyFill="1" applyAlignment="1">
      <alignment horizontal="left" vertical="center" wrapText="1"/>
    </xf>
    <xf numFmtId="0" fontId="23" fillId="5" borderId="0" xfId="1" applyFont="1" applyFill="1" applyAlignment="1">
      <alignment horizontal="left" vertical="center" wrapText="1"/>
    </xf>
    <xf numFmtId="164" fontId="8" fillId="2" borderId="3" xfId="2" applyNumberFormat="1" applyFont="1" applyFill="1" applyBorder="1" applyAlignment="1">
      <alignment vertical="center"/>
    </xf>
    <xf numFmtId="0" fontId="9" fillId="4" borderId="3" xfId="1" applyFont="1" applyFill="1" applyBorder="1" applyAlignment="1">
      <alignment horizontal="right" vertical="center" wrapText="1"/>
    </xf>
    <xf numFmtId="0" fontId="24" fillId="0" borderId="5" xfId="6" applyFont="1" applyBorder="1" applyAlignment="1">
      <alignment wrapText="1"/>
    </xf>
    <xf numFmtId="164" fontId="15" fillId="0" borderId="5" xfId="2" applyNumberFormat="1" applyFont="1" applyBorder="1"/>
    <xf numFmtId="0" fontId="19" fillId="3" borderId="3" xfId="1" applyFont="1" applyFill="1" applyBorder="1" applyAlignment="1">
      <alignment horizontal="left" vertical="center" wrapText="1"/>
    </xf>
    <xf numFmtId="0" fontId="19" fillId="5" borderId="3" xfId="1" applyFont="1" applyFill="1" applyBorder="1" applyAlignment="1">
      <alignment horizontal="left" vertical="center" wrapText="1"/>
    </xf>
    <xf numFmtId="0" fontId="19" fillId="2" borderId="3" xfId="1" applyFont="1" applyFill="1" applyBorder="1" applyAlignment="1">
      <alignment horizontal="left" vertical="center" wrapText="1"/>
    </xf>
    <xf numFmtId="0" fontId="1" fillId="2" borderId="0" xfId="1" applyFill="1"/>
    <xf numFmtId="0" fontId="25" fillId="5" borderId="1" xfId="1" applyFont="1" applyFill="1" applyBorder="1" applyAlignment="1">
      <alignment horizontal="left" vertical="center" wrapText="1"/>
    </xf>
    <xf numFmtId="0" fontId="26" fillId="2" borderId="7" xfId="1" applyFont="1" applyFill="1" applyBorder="1" applyAlignment="1">
      <alignment horizontal="justify" vertical="center"/>
    </xf>
    <xf numFmtId="0" fontId="9" fillId="2" borderId="3" xfId="1" applyFont="1" applyFill="1" applyBorder="1" applyAlignment="1">
      <alignment horizontal="center" vertical="center" wrapText="1"/>
    </xf>
    <xf numFmtId="0" fontId="26" fillId="2" borderId="8" xfId="1" applyFont="1" applyFill="1" applyBorder="1" applyAlignment="1">
      <alignment horizontal="justify" vertical="center"/>
    </xf>
    <xf numFmtId="0" fontId="4" fillId="2" borderId="9" xfId="1" applyFont="1" applyFill="1" applyBorder="1" applyAlignment="1">
      <alignment horizontal="right" textRotation="90" wrapText="1"/>
    </xf>
    <xf numFmtId="0" fontId="4" fillId="4" borderId="10" xfId="1" applyFont="1" applyFill="1" applyBorder="1" applyAlignment="1">
      <alignment horizontal="right" textRotation="90" wrapText="1"/>
    </xf>
    <xf numFmtId="0" fontId="4" fillId="4" borderId="10" xfId="1" applyFont="1" applyFill="1" applyBorder="1" applyAlignment="1">
      <alignment horizontal="center" textRotation="90" wrapText="1"/>
    </xf>
    <xf numFmtId="0" fontId="4" fillId="4" borderId="11" xfId="1" applyFont="1" applyFill="1" applyBorder="1" applyAlignment="1">
      <alignment horizontal="right" textRotation="90" wrapText="1"/>
    </xf>
    <xf numFmtId="0" fontId="27" fillId="3" borderId="7" xfId="1" applyFont="1" applyFill="1" applyBorder="1" applyAlignment="1">
      <alignment horizontal="left" vertical="center"/>
    </xf>
    <xf numFmtId="3" fontId="27" fillId="4" borderId="0" xfId="1" applyNumberFormat="1" applyFont="1" applyFill="1" applyAlignment="1">
      <alignment horizontal="right" vertical="center" wrapText="1"/>
    </xf>
    <xf numFmtId="0" fontId="27" fillId="4" borderId="0" xfId="1" applyFont="1" applyFill="1" applyAlignment="1">
      <alignment horizontal="right" vertical="center" wrapText="1"/>
    </xf>
    <xf numFmtId="3" fontId="27" fillId="4" borderId="12" xfId="1" applyNumberFormat="1" applyFont="1" applyFill="1" applyBorder="1" applyAlignment="1">
      <alignment horizontal="right" vertical="center" wrapText="1"/>
    </xf>
    <xf numFmtId="0" fontId="27" fillId="3" borderId="13" xfId="1" applyFont="1" applyFill="1" applyBorder="1" applyAlignment="1">
      <alignment horizontal="left" vertical="center"/>
    </xf>
    <xf numFmtId="0" fontId="27" fillId="4" borderId="0" xfId="1" applyFont="1" applyFill="1" applyAlignment="1">
      <alignment horizontal="right" vertical="center"/>
    </xf>
    <xf numFmtId="0" fontId="27" fillId="3" borderId="8" xfId="1" applyFont="1" applyFill="1" applyBorder="1" applyAlignment="1">
      <alignment horizontal="left" vertical="center"/>
    </xf>
    <xf numFmtId="0" fontId="27" fillId="4" borderId="1" xfId="1" applyFont="1" applyFill="1" applyBorder="1" applyAlignment="1">
      <alignment horizontal="right" vertical="center" wrapText="1"/>
    </xf>
    <xf numFmtId="0" fontId="27" fillId="4" borderId="1" xfId="1" applyFont="1" applyFill="1" applyBorder="1" applyAlignment="1">
      <alignment horizontal="right" vertical="center"/>
    </xf>
    <xf numFmtId="3" fontId="27" fillId="4" borderId="1" xfId="1" applyNumberFormat="1" applyFont="1" applyFill="1" applyBorder="1" applyAlignment="1">
      <alignment horizontal="right" vertical="center" wrapText="1"/>
    </xf>
    <xf numFmtId="3" fontId="27" fillId="4" borderId="14" xfId="1" applyNumberFormat="1" applyFont="1" applyFill="1" applyBorder="1" applyAlignment="1">
      <alignment horizontal="right" vertical="center" wrapText="1"/>
    </xf>
    <xf numFmtId="0" fontId="27" fillId="4" borderId="12" xfId="1" applyFont="1" applyFill="1" applyBorder="1" applyAlignment="1">
      <alignment horizontal="right" vertical="center" wrapText="1"/>
    </xf>
    <xf numFmtId="0" fontId="27" fillId="3" borderId="9" xfId="1" applyFont="1" applyFill="1" applyBorder="1" applyAlignment="1">
      <alignment horizontal="left" vertical="center"/>
    </xf>
    <xf numFmtId="3" fontId="27" fillId="4" borderId="3" xfId="1" applyNumberFormat="1" applyFont="1" applyFill="1" applyBorder="1" applyAlignment="1">
      <alignment horizontal="right" vertical="center" wrapText="1"/>
    </xf>
    <xf numFmtId="0" fontId="27" fillId="4" borderId="3" xfId="1" applyFont="1" applyFill="1" applyBorder="1" applyAlignment="1">
      <alignment horizontal="right" vertical="center" wrapText="1"/>
    </xf>
    <xf numFmtId="3" fontId="27" fillId="4" borderId="11" xfId="1" applyNumberFormat="1" applyFont="1" applyFill="1" applyBorder="1" applyAlignment="1">
      <alignment horizontal="right" vertical="center" wrapText="1"/>
    </xf>
    <xf numFmtId="0" fontId="27" fillId="4" borderId="11" xfId="1" applyFont="1" applyFill="1" applyBorder="1" applyAlignment="1">
      <alignment horizontal="right" vertical="center" wrapText="1"/>
    </xf>
    <xf numFmtId="165" fontId="27" fillId="4" borderId="0" xfId="1" applyNumberFormat="1" applyFont="1" applyFill="1" applyAlignment="1">
      <alignment horizontal="right" vertical="center" wrapText="1"/>
    </xf>
    <xf numFmtId="0" fontId="27" fillId="3" borderId="13" xfId="1" applyFont="1" applyFill="1" applyBorder="1" applyAlignment="1">
      <alignment horizontal="left" vertical="center" wrapText="1"/>
    </xf>
    <xf numFmtId="0" fontId="28" fillId="3" borderId="9" xfId="1" applyFont="1" applyFill="1" applyBorder="1" applyAlignment="1">
      <alignment horizontal="left" vertical="center"/>
    </xf>
    <xf numFmtId="3" fontId="28" fillId="4" borderId="3" xfId="1" applyNumberFormat="1" applyFont="1" applyFill="1" applyBorder="1" applyAlignment="1">
      <alignment horizontal="right" vertical="center" wrapText="1"/>
    </xf>
    <xf numFmtId="3" fontId="28" fillId="2" borderId="3" xfId="1" applyNumberFormat="1" applyFont="1" applyFill="1" applyBorder="1" applyAlignment="1">
      <alignment horizontal="right" vertical="center" wrapText="1"/>
    </xf>
    <xf numFmtId="0" fontId="28" fillId="4" borderId="3" xfId="1" applyFont="1" applyFill="1" applyBorder="1" applyAlignment="1">
      <alignment horizontal="right" vertical="center" wrapText="1"/>
    </xf>
    <xf numFmtId="3" fontId="28" fillId="4" borderId="11" xfId="1" applyNumberFormat="1" applyFont="1" applyFill="1" applyBorder="1" applyAlignment="1">
      <alignment horizontal="right" vertical="center" wrapText="1"/>
    </xf>
    <xf numFmtId="0" fontId="28" fillId="2" borderId="0" xfId="1" applyFont="1" applyFill="1" applyAlignment="1">
      <alignment horizontal="left" vertical="center"/>
    </xf>
    <xf numFmtId="3" fontId="28" fillId="4" borderId="0" xfId="1" applyNumberFormat="1" applyFont="1" applyFill="1" applyAlignment="1">
      <alignment horizontal="right" vertical="center" wrapText="1"/>
    </xf>
    <xf numFmtId="0" fontId="28" fillId="4" borderId="0" xfId="1" applyFont="1" applyFill="1" applyAlignment="1">
      <alignment horizontal="right" vertical="center" wrapText="1"/>
    </xf>
    <xf numFmtId="0" fontId="26" fillId="2" borderId="2" xfId="1" applyFont="1" applyFill="1" applyBorder="1" applyAlignment="1">
      <alignment horizontal="justify" vertical="center"/>
    </xf>
    <xf numFmtId="0" fontId="9" fillId="4" borderId="11" xfId="1" applyFont="1" applyFill="1" applyBorder="1" applyAlignment="1">
      <alignment horizontal="center" vertical="center" wrapText="1"/>
    </xf>
    <xf numFmtId="0" fontId="26" fillId="2" borderId="0" xfId="1" applyFont="1" applyFill="1" applyAlignment="1">
      <alignment horizontal="justify" vertical="center"/>
    </xf>
    <xf numFmtId="0" fontId="4" fillId="4" borderId="15" xfId="1" applyFont="1" applyFill="1" applyBorder="1" applyAlignment="1">
      <alignment horizontal="right" textRotation="90" wrapText="1"/>
    </xf>
    <xf numFmtId="0" fontId="4" fillId="4" borderId="15" xfId="1" applyFont="1" applyFill="1" applyBorder="1" applyAlignment="1">
      <alignment horizontal="center" textRotation="90" wrapText="1"/>
    </xf>
    <xf numFmtId="0" fontId="4" fillId="0" borderId="16" xfId="1" applyFont="1" applyBorder="1" applyAlignment="1">
      <alignment horizontal="right" textRotation="90" wrapText="1"/>
    </xf>
    <xf numFmtId="0" fontId="4" fillId="4" borderId="16" xfId="1" applyFont="1" applyFill="1" applyBorder="1" applyAlignment="1">
      <alignment horizontal="right" textRotation="90" wrapText="1"/>
    </xf>
    <xf numFmtId="0" fontId="26" fillId="2" borderId="1" xfId="1" applyFont="1" applyFill="1" applyBorder="1" applyAlignment="1">
      <alignment horizontal="justify" vertical="center"/>
    </xf>
    <xf numFmtId="0" fontId="4" fillId="4" borderId="17" xfId="1" applyFont="1" applyFill="1" applyBorder="1" applyAlignment="1">
      <alignment horizontal="right" textRotation="90" wrapText="1"/>
    </xf>
    <xf numFmtId="0" fontId="4" fillId="4" borderId="17" xfId="1" applyFont="1" applyFill="1" applyBorder="1" applyAlignment="1">
      <alignment horizontal="center" textRotation="90" wrapText="1"/>
    </xf>
    <xf numFmtId="0" fontId="4" fillId="0" borderId="14" xfId="1" applyFont="1" applyBorder="1" applyAlignment="1">
      <alignment horizontal="right" textRotation="90" wrapText="1"/>
    </xf>
    <xf numFmtId="0" fontId="4" fillId="4" borderId="14" xfId="1" applyFont="1" applyFill="1" applyBorder="1" applyAlignment="1">
      <alignment horizontal="right" textRotation="90" wrapText="1"/>
    </xf>
    <xf numFmtId="1" fontId="27" fillId="2" borderId="0" xfId="1" applyNumberFormat="1" applyFont="1" applyFill="1" applyAlignment="1">
      <alignment horizontal="right" vertical="center" wrapText="1"/>
    </xf>
    <xf numFmtId="3" fontId="27" fillId="2" borderId="0" xfId="1" applyNumberFormat="1" applyFont="1" applyFill="1" applyAlignment="1">
      <alignment horizontal="right" vertical="center" wrapText="1"/>
    </xf>
    <xf numFmtId="0" fontId="27" fillId="2" borderId="0" xfId="1" applyFont="1" applyFill="1" applyAlignment="1">
      <alignment horizontal="right" vertical="center" wrapText="1"/>
    </xf>
    <xf numFmtId="1" fontId="27" fillId="2" borderId="1" xfId="1" applyNumberFormat="1" applyFont="1" applyFill="1" applyBorder="1" applyAlignment="1">
      <alignment horizontal="right" vertical="center" wrapText="1"/>
    </xf>
    <xf numFmtId="3" fontId="27" fillId="2" borderId="1" xfId="1" applyNumberFormat="1" applyFont="1" applyFill="1" applyBorder="1" applyAlignment="1">
      <alignment horizontal="right" vertical="center" wrapText="1"/>
    </xf>
    <xf numFmtId="169" fontId="27" fillId="4" borderId="3" xfId="1" applyNumberFormat="1" applyFont="1" applyFill="1" applyBorder="1" applyAlignment="1">
      <alignment horizontal="right" vertical="center" wrapText="1"/>
    </xf>
    <xf numFmtId="3" fontId="27" fillId="4" borderId="2" xfId="1" applyNumberFormat="1" applyFont="1" applyFill="1" applyBorder="1" applyAlignment="1">
      <alignment horizontal="right" vertical="center" wrapText="1"/>
    </xf>
    <xf numFmtId="0" fontId="27" fillId="4" borderId="2" xfId="1" applyFont="1" applyFill="1" applyBorder="1" applyAlignment="1">
      <alignment horizontal="right" vertical="center" wrapText="1"/>
    </xf>
    <xf numFmtId="3" fontId="27" fillId="4" borderId="16" xfId="1" applyNumberFormat="1" applyFont="1" applyFill="1" applyBorder="1" applyAlignment="1">
      <alignment horizontal="right" vertical="center" wrapText="1"/>
    </xf>
    <xf numFmtId="0" fontId="27" fillId="5" borderId="13" xfId="1" applyFont="1" applyFill="1" applyBorder="1" applyAlignment="1">
      <alignment horizontal="left" vertical="center"/>
    </xf>
    <xf numFmtId="0" fontId="27" fillId="2" borderId="0" xfId="1" applyFont="1" applyFill="1" applyAlignment="1">
      <alignment horizontal="right" vertical="center"/>
    </xf>
    <xf numFmtId="3" fontId="27" fillId="2" borderId="12" xfId="1" applyNumberFormat="1" applyFont="1" applyFill="1" applyBorder="1" applyAlignment="1">
      <alignment horizontal="right" vertical="center" wrapText="1"/>
    </xf>
    <xf numFmtId="0" fontId="3" fillId="2" borderId="0" xfId="1" applyFont="1" applyFill="1"/>
    <xf numFmtId="0" fontId="27" fillId="4" borderId="13" xfId="1" applyFont="1" applyFill="1" applyBorder="1" applyAlignment="1">
      <alignment horizontal="right" vertical="center" wrapText="1"/>
    </xf>
    <xf numFmtId="0" fontId="27" fillId="2" borderId="13" xfId="1" applyFont="1" applyFill="1" applyBorder="1" applyAlignment="1">
      <alignment horizontal="right" vertical="center" wrapText="1"/>
    </xf>
    <xf numFmtId="166" fontId="27" fillId="2" borderId="13" xfId="3" applyNumberFormat="1" applyFont="1" applyFill="1" applyBorder="1" applyAlignment="1">
      <alignment horizontal="right" vertical="center" wrapText="1"/>
    </xf>
    <xf numFmtId="166" fontId="27" fillId="4" borderId="13" xfId="3" applyNumberFormat="1" applyFont="1" applyFill="1" applyBorder="1" applyAlignment="1">
      <alignment horizontal="right" vertical="center" wrapText="1"/>
    </xf>
    <xf numFmtId="3" fontId="27" fillId="4" borderId="8" xfId="1" applyNumberFormat="1" applyFont="1" applyFill="1" applyBorder="1" applyAlignment="1">
      <alignment horizontal="right" vertical="center" wrapText="1"/>
    </xf>
    <xf numFmtId="0" fontId="27" fillId="4" borderId="8" xfId="1" applyFont="1" applyFill="1" applyBorder="1" applyAlignment="1">
      <alignment horizontal="right" vertical="center" wrapText="1"/>
    </xf>
    <xf numFmtId="0" fontId="28" fillId="4" borderId="3" xfId="1" applyFont="1" applyFill="1" applyBorder="1" applyAlignment="1">
      <alignment horizontal="right" vertical="center"/>
    </xf>
    <xf numFmtId="0" fontId="2" fillId="2" borderId="0" xfId="7" applyFont="1" applyFill="1" applyAlignment="1">
      <alignment horizontal="center" vertical="center" wrapText="1"/>
    </xf>
    <xf numFmtId="0" fontId="1" fillId="0" borderId="0" xfId="7"/>
    <xf numFmtId="0" fontId="4" fillId="2" borderId="0" xfId="7" applyFont="1" applyFill="1" applyAlignment="1">
      <alignment horizontal="center" vertical="center" wrapText="1"/>
    </xf>
    <xf numFmtId="0" fontId="29" fillId="0" borderId="0" xfId="4" applyFont="1" applyAlignment="1">
      <alignment horizontal="center" vertical="center"/>
    </xf>
    <xf numFmtId="0" fontId="5" fillId="3" borderId="1" xfId="7" applyFont="1" applyFill="1" applyBorder="1" applyAlignment="1">
      <alignment horizontal="left" vertical="center" wrapText="1"/>
    </xf>
    <xf numFmtId="0" fontId="3" fillId="0" borderId="0" xfId="7" applyFont="1"/>
    <xf numFmtId="0" fontId="2" fillId="3" borderId="2" xfId="7" applyFont="1" applyFill="1" applyBorder="1" applyAlignment="1">
      <alignment horizontal="left" vertical="center" wrapText="1"/>
    </xf>
    <xf numFmtId="0" fontId="2" fillId="3" borderId="2" xfId="7" applyFont="1" applyFill="1" applyBorder="1" applyAlignment="1">
      <alignment horizontal="right" vertical="center"/>
    </xf>
    <xf numFmtId="0" fontId="2" fillId="4" borderId="3" xfId="7" applyFont="1" applyFill="1" applyBorder="1" applyAlignment="1">
      <alignment horizontal="center" vertical="center" wrapText="1"/>
    </xf>
    <xf numFmtId="0" fontId="2" fillId="3" borderId="1" xfId="7" applyFont="1" applyFill="1" applyBorder="1" applyAlignment="1">
      <alignment horizontal="left" vertical="center" wrapText="1"/>
    </xf>
    <xf numFmtId="0" fontId="2" fillId="3" borderId="1" xfId="7" applyFont="1" applyFill="1" applyBorder="1" applyAlignment="1">
      <alignment horizontal="right" vertical="center"/>
    </xf>
    <xf numFmtId="0" fontId="2" fillId="2" borderId="1" xfId="7" applyFont="1" applyFill="1" applyBorder="1" applyAlignment="1">
      <alignment horizontal="right" vertical="center" wrapText="1"/>
    </xf>
    <xf numFmtId="0" fontId="6" fillId="3" borderId="3" xfId="7" applyFont="1" applyFill="1" applyBorder="1" applyAlignment="1">
      <alignment horizontal="left" vertical="center" wrapText="1"/>
    </xf>
    <xf numFmtId="0" fontId="6" fillId="3" borderId="3" xfId="7" applyFont="1" applyFill="1" applyBorder="1" applyAlignment="1">
      <alignment horizontal="right" vertical="center"/>
    </xf>
    <xf numFmtId="0" fontId="8" fillId="3" borderId="0" xfId="7" applyFont="1" applyFill="1" applyAlignment="1">
      <alignment horizontal="left" vertical="center" wrapText="1"/>
    </xf>
    <xf numFmtId="0" fontId="8" fillId="3" borderId="0" xfId="7" applyFont="1" applyFill="1" applyAlignment="1">
      <alignment horizontal="right" vertical="center"/>
    </xf>
    <xf numFmtId="0" fontId="9" fillId="3" borderId="3" xfId="7" applyFont="1" applyFill="1" applyBorder="1" applyAlignment="1">
      <alignment horizontal="left" vertical="center" wrapText="1"/>
    </xf>
    <xf numFmtId="0" fontId="9" fillId="3" borderId="3" xfId="7" applyFont="1" applyFill="1" applyBorder="1" applyAlignment="1">
      <alignment horizontal="right" vertical="center"/>
    </xf>
    <xf numFmtId="164" fontId="9" fillId="2" borderId="3" xfId="2" applyNumberFormat="1" applyFont="1" applyFill="1" applyBorder="1"/>
    <xf numFmtId="0" fontId="9" fillId="5" borderId="2" xfId="7" applyFont="1" applyFill="1" applyBorder="1" applyAlignment="1">
      <alignment horizontal="center" vertical="center" wrapText="1"/>
    </xf>
    <xf numFmtId="49" fontId="18" fillId="0" borderId="0" xfId="4" applyNumberFormat="1" applyFont="1"/>
    <xf numFmtId="4" fontId="18" fillId="0" borderId="0" xfId="4" applyNumberFormat="1" applyFont="1"/>
    <xf numFmtId="0" fontId="18" fillId="0" borderId="0" xfId="4" applyFont="1" applyAlignment="1">
      <alignment wrapText="1"/>
    </xf>
    <xf numFmtId="0" fontId="11" fillId="3" borderId="1" xfId="7" applyFont="1" applyFill="1" applyBorder="1" applyAlignment="1">
      <alignment horizontal="left" vertical="center" wrapText="1"/>
    </xf>
    <xf numFmtId="0" fontId="9" fillId="3" borderId="3" xfId="7" applyFont="1" applyFill="1" applyBorder="1" applyAlignment="1">
      <alignment horizontal="left" vertical="center" wrapText="1"/>
    </xf>
    <xf numFmtId="0" fontId="9" fillId="4" borderId="3" xfId="7" applyFont="1" applyFill="1" applyBorder="1" applyAlignment="1">
      <alignment horizontal="center" vertical="center" wrapText="1"/>
    </xf>
    <xf numFmtId="0" fontId="9" fillId="2" borderId="3" xfId="7" applyFont="1" applyFill="1" applyBorder="1" applyAlignment="1">
      <alignment horizontal="right" vertical="center" wrapText="1"/>
    </xf>
    <xf numFmtId="0" fontId="12" fillId="3" borderId="0" xfId="7" applyFont="1" applyFill="1" applyAlignment="1">
      <alignment horizontal="justify" vertical="center" wrapText="1"/>
    </xf>
    <xf numFmtId="0" fontId="12" fillId="3" borderId="0" xfId="7" applyFont="1" applyFill="1" applyAlignment="1">
      <alignment horizontal="justify" vertical="center"/>
    </xf>
    <xf numFmtId="0" fontId="12" fillId="4" borderId="0" xfId="7" applyFont="1" applyFill="1" applyAlignment="1">
      <alignment horizontal="right" vertical="center" wrapText="1"/>
    </xf>
    <xf numFmtId="0" fontId="13" fillId="3" borderId="3" xfId="7" applyFont="1" applyFill="1" applyBorder="1" applyAlignment="1">
      <alignment horizontal="left" vertical="center" wrapText="1"/>
    </xf>
    <xf numFmtId="0" fontId="16" fillId="3" borderId="3" xfId="7" applyFont="1" applyFill="1" applyBorder="1" applyAlignment="1">
      <alignment horizontal="right" vertical="center"/>
    </xf>
    <xf numFmtId="0" fontId="14" fillId="3" borderId="0" xfId="7" applyFont="1" applyFill="1" applyAlignment="1">
      <alignment horizontal="left" vertical="center" wrapText="1"/>
    </xf>
    <xf numFmtId="0" fontId="14" fillId="3" borderId="0" xfId="7" applyFont="1" applyFill="1" applyAlignment="1">
      <alignment horizontal="left" vertical="center"/>
    </xf>
    <xf numFmtId="0" fontId="16" fillId="3" borderId="3" xfId="7" applyFont="1" applyFill="1" applyBorder="1" applyAlignment="1">
      <alignment horizontal="left" vertical="center" wrapText="1"/>
    </xf>
    <xf numFmtId="0" fontId="18" fillId="7" borderId="4" xfId="7" applyFont="1" applyFill="1" applyBorder="1" applyAlignment="1">
      <alignment horizontal="left" indent="3"/>
    </xf>
    <xf numFmtId="0" fontId="18" fillId="0" borderId="4" xfId="7" applyFont="1" applyBorder="1" applyAlignment="1">
      <alignment horizontal="center"/>
    </xf>
    <xf numFmtId="4" fontId="18" fillId="7" borderId="4" xfId="9" applyNumberFormat="1" applyFont="1" applyFill="1" applyBorder="1" applyProtection="1">
      <protection locked="0"/>
    </xf>
    <xf numFmtId="0" fontId="12" fillId="3" borderId="3" xfId="7" applyFont="1" applyFill="1" applyBorder="1" applyAlignment="1">
      <alignment horizontal="justify" vertical="center" wrapText="1"/>
    </xf>
    <xf numFmtId="0" fontId="12" fillId="3" borderId="3" xfId="7" applyFont="1" applyFill="1" applyBorder="1" applyAlignment="1">
      <alignment horizontal="justify" vertical="center"/>
    </xf>
    <xf numFmtId="0" fontId="9" fillId="3" borderId="3" xfId="7" applyFont="1" applyFill="1" applyBorder="1" applyAlignment="1">
      <alignment horizontal="left" vertical="center"/>
    </xf>
    <xf numFmtId="164" fontId="9" fillId="0" borderId="3" xfId="2" applyNumberFormat="1" applyFont="1" applyBorder="1"/>
    <xf numFmtId="0" fontId="9" fillId="2" borderId="2" xfId="7" applyFont="1" applyFill="1" applyBorder="1" applyAlignment="1">
      <alignment horizontal="left" vertical="center" wrapText="1"/>
    </xf>
    <xf numFmtId="0" fontId="9" fillId="2" borderId="2" xfId="7" applyFont="1" applyFill="1" applyBorder="1" applyAlignment="1">
      <alignment horizontal="left" vertical="center"/>
    </xf>
    <xf numFmtId="164" fontId="9" fillId="0" borderId="2" xfId="2" applyNumberFormat="1" applyFont="1" applyBorder="1"/>
    <xf numFmtId="0" fontId="16" fillId="3" borderId="1" xfId="7" applyFont="1" applyFill="1" applyBorder="1" applyAlignment="1">
      <alignment horizontal="left" wrapText="1"/>
    </xf>
    <xf numFmtId="0" fontId="16" fillId="3" borderId="1" xfId="7" applyFont="1" applyFill="1" applyBorder="1" applyAlignment="1">
      <alignment horizontal="right" vertical="center"/>
    </xf>
    <xf numFmtId="0" fontId="16" fillId="3" borderId="2" xfId="7" applyFont="1" applyFill="1" applyBorder="1" applyAlignment="1">
      <alignment horizontal="left" vertical="center" wrapText="1"/>
    </xf>
    <xf numFmtId="0" fontId="16" fillId="3" borderId="2" xfId="7" applyFont="1" applyFill="1" applyBorder="1" applyAlignment="1">
      <alignment horizontal="right" vertical="center"/>
    </xf>
    <xf numFmtId="3" fontId="14" fillId="4" borderId="2" xfId="7" applyNumberFormat="1" applyFont="1" applyFill="1" applyBorder="1" applyAlignment="1">
      <alignment horizontal="center" vertical="center" wrapText="1"/>
    </xf>
    <xf numFmtId="0" fontId="16" fillId="3" borderId="0" xfId="7" applyFont="1" applyFill="1" applyAlignment="1">
      <alignment horizontal="left" vertical="center" wrapText="1"/>
    </xf>
    <xf numFmtId="0" fontId="16" fillId="3" borderId="0" xfId="7" applyFont="1" applyFill="1" applyAlignment="1">
      <alignment horizontal="right" vertical="center"/>
    </xf>
    <xf numFmtId="3" fontId="14" fillId="4" borderId="0" xfId="7" applyNumberFormat="1" applyFont="1" applyFill="1" applyAlignment="1">
      <alignment horizontal="center" vertical="center" wrapText="1"/>
    </xf>
    <xf numFmtId="0" fontId="17" fillId="3" borderId="0" xfId="7" applyFont="1" applyFill="1" applyAlignment="1">
      <alignment horizontal="justify" vertical="center" wrapText="1"/>
    </xf>
    <xf numFmtId="4" fontId="31" fillId="0" borderId="0" xfId="7" applyNumberFormat="1" applyFont="1" applyAlignment="1">
      <alignment horizontal="center"/>
    </xf>
    <xf numFmtId="4" fontId="32" fillId="0" borderId="0" xfId="9" applyNumberFormat="1" applyFont="1" applyProtection="1">
      <protection locked="0"/>
    </xf>
    <xf numFmtId="4" fontId="32" fillId="2" borderId="0" xfId="9" applyNumberFormat="1" applyFont="1" applyFill="1" applyProtection="1">
      <protection locked="0"/>
    </xf>
    <xf numFmtId="0" fontId="14" fillId="3" borderId="1" xfId="7" applyFont="1" applyFill="1" applyBorder="1" applyAlignment="1">
      <alignment horizontal="left" vertical="top" wrapText="1"/>
    </xf>
    <xf numFmtId="0" fontId="14" fillId="3" borderId="1" xfId="7" applyFont="1" applyFill="1" applyBorder="1" applyAlignment="1">
      <alignment horizontal="left" vertical="center"/>
    </xf>
    <xf numFmtId="4" fontId="32" fillId="0" borderId="1" xfId="9" applyNumberFormat="1" applyFont="1" applyBorder="1" applyProtection="1">
      <protection locked="0"/>
    </xf>
    <xf numFmtId="0" fontId="18" fillId="0" borderId="0" xfId="4" applyFont="1"/>
    <xf numFmtId="0" fontId="9" fillId="3" borderId="1" xfId="7" applyFont="1" applyFill="1" applyBorder="1" applyAlignment="1">
      <alignment horizontal="left" wrapText="1"/>
    </xf>
    <xf numFmtId="0" fontId="9" fillId="3" borderId="1" xfId="7" applyFont="1" applyFill="1" applyBorder="1" applyAlignment="1">
      <alignment horizontal="left" vertical="center"/>
    </xf>
    <xf numFmtId="0" fontId="14" fillId="4" borderId="1" xfId="7" applyFont="1" applyFill="1" applyBorder="1" applyAlignment="1">
      <alignment horizontal="right" vertical="center" wrapText="1"/>
    </xf>
    <xf numFmtId="0" fontId="14" fillId="3" borderId="2" xfId="7" applyFont="1" applyFill="1" applyBorder="1" applyAlignment="1">
      <alignment horizontal="left" vertical="center" wrapText="1"/>
    </xf>
    <xf numFmtId="0" fontId="14" fillId="4" borderId="2" xfId="7" applyFont="1" applyFill="1" applyBorder="1" applyAlignment="1">
      <alignment horizontal="right" vertical="center" wrapText="1"/>
    </xf>
    <xf numFmtId="0" fontId="14" fillId="3" borderId="1" xfId="7" applyFont="1" applyFill="1" applyBorder="1" applyAlignment="1">
      <alignment horizontal="left" vertical="center" wrapText="1"/>
    </xf>
    <xf numFmtId="0" fontId="14" fillId="4" borderId="0" xfId="7" applyFont="1" applyFill="1" applyAlignment="1">
      <alignment horizontal="right" vertical="center" wrapText="1"/>
    </xf>
    <xf numFmtId="164" fontId="8" fillId="0" borderId="0" xfId="2" applyNumberFormat="1" applyFont="1" applyAlignment="1">
      <alignment vertical="top"/>
    </xf>
    <xf numFmtId="0" fontId="20" fillId="3" borderId="3" xfId="7" applyFont="1" applyFill="1" applyBorder="1" applyAlignment="1">
      <alignment horizontal="left" vertical="center" wrapText="1"/>
    </xf>
    <xf numFmtId="0" fontId="12" fillId="4" borderId="3" xfId="7" applyFont="1" applyFill="1" applyBorder="1" applyAlignment="1">
      <alignment horizontal="center" vertical="center" wrapText="1"/>
    </xf>
    <xf numFmtId="0" fontId="12" fillId="3" borderId="3" xfId="7" applyFont="1" applyFill="1" applyBorder="1" applyAlignment="1">
      <alignment horizontal="left" vertical="center" wrapText="1"/>
    </xf>
    <xf numFmtId="0" fontId="12" fillId="4" borderId="3" xfId="7" applyFont="1" applyFill="1" applyBorder="1" applyAlignment="1">
      <alignment horizontal="right" vertical="center" wrapText="1"/>
    </xf>
    <xf numFmtId="0" fontId="23" fillId="3" borderId="0" xfId="7" applyFont="1" applyFill="1" applyAlignment="1">
      <alignment horizontal="left" vertical="center" wrapText="1"/>
    </xf>
    <xf numFmtId="164" fontId="8" fillId="2" borderId="2" xfId="2" applyNumberFormat="1" applyFont="1" applyFill="1" applyBorder="1"/>
    <xf numFmtId="0" fontId="23" fillId="5" borderId="0" xfId="7" applyFont="1" applyFill="1" applyAlignment="1">
      <alignment horizontal="left" vertical="center" wrapText="1"/>
    </xf>
    <xf numFmtId="0" fontId="14" fillId="3" borderId="3" xfId="7" applyFont="1" applyFill="1" applyBorder="1" applyAlignment="1">
      <alignment horizontal="left" vertical="center" wrapText="1"/>
    </xf>
    <xf numFmtId="0" fontId="14" fillId="2" borderId="2" xfId="7" applyFont="1" applyFill="1" applyBorder="1" applyAlignment="1">
      <alignment horizontal="left" vertical="center" wrapText="1"/>
    </xf>
    <xf numFmtId="0" fontId="5" fillId="3" borderId="3" xfId="7" applyFont="1" applyFill="1" applyBorder="1" applyAlignment="1">
      <alignment horizontal="left" vertical="center" wrapText="1"/>
    </xf>
    <xf numFmtId="0" fontId="12" fillId="3" borderId="1" xfId="7" applyFont="1" applyFill="1" applyBorder="1" applyAlignment="1">
      <alignment horizontal="left" wrapText="1"/>
    </xf>
    <xf numFmtId="0" fontId="12" fillId="4" borderId="1" xfId="7" applyFont="1" applyFill="1" applyBorder="1" applyAlignment="1">
      <alignment horizontal="right" vertical="center" wrapText="1"/>
    </xf>
    <xf numFmtId="0" fontId="12" fillId="3" borderId="0" xfId="7" applyFont="1" applyFill="1" applyAlignment="1">
      <alignment horizontal="left" vertical="center" wrapText="1"/>
    </xf>
    <xf numFmtId="4" fontId="33" fillId="0" borderId="2" xfId="6" applyNumberFormat="1" applyFont="1" applyBorder="1"/>
    <xf numFmtId="0" fontId="12" fillId="3" borderId="1" xfId="7" applyFont="1" applyFill="1" applyBorder="1" applyAlignment="1">
      <alignment horizontal="left" vertical="center" wrapText="1"/>
    </xf>
    <xf numFmtId="0" fontId="23" fillId="3" borderId="0" xfId="7" applyFont="1" applyFill="1" applyAlignment="1">
      <alignment horizontal="left"/>
    </xf>
    <xf numFmtId="0" fontId="34" fillId="5" borderId="1" xfId="1" applyFont="1" applyFill="1" applyBorder="1" applyAlignment="1">
      <alignment horizontal="left" vertical="center" wrapText="1"/>
    </xf>
    <xf numFmtId="0" fontId="6" fillId="0" borderId="0" xfId="6" applyFont="1"/>
    <xf numFmtId="0" fontId="35" fillId="5" borderId="7" xfId="1" applyFont="1" applyFill="1" applyBorder="1" applyAlignment="1">
      <alignment horizontal="justify" vertical="center"/>
    </xf>
    <xf numFmtId="0" fontId="36" fillId="2" borderId="3" xfId="1" applyFont="1" applyFill="1" applyBorder="1" applyAlignment="1">
      <alignment horizontal="center" vertical="center" wrapText="1"/>
    </xf>
    <xf numFmtId="0" fontId="35" fillId="5" borderId="8" xfId="1" applyFont="1" applyFill="1" applyBorder="1" applyAlignment="1">
      <alignment horizontal="justify" vertical="center"/>
    </xf>
    <xf numFmtId="0" fontId="37" fillId="2" borderId="9" xfId="1" applyFont="1" applyFill="1" applyBorder="1" applyAlignment="1">
      <alignment horizontal="right" textRotation="90" wrapText="1"/>
    </xf>
    <xf numFmtId="0" fontId="37" fillId="4" borderId="10" xfId="1" applyFont="1" applyFill="1" applyBorder="1" applyAlignment="1">
      <alignment horizontal="right" textRotation="90" wrapText="1"/>
    </xf>
    <xf numFmtId="0" fontId="37" fillId="4" borderId="10" xfId="1" applyFont="1" applyFill="1" applyBorder="1" applyAlignment="1">
      <alignment horizontal="center" textRotation="90" wrapText="1"/>
    </xf>
    <xf numFmtId="0" fontId="37" fillId="4" borderId="11" xfId="1" applyFont="1" applyFill="1" applyBorder="1" applyAlignment="1">
      <alignment horizontal="right" textRotation="90" wrapText="1"/>
    </xf>
    <xf numFmtId="164" fontId="32" fillId="0" borderId="2" xfId="2" applyNumberFormat="1" applyFont="1" applyBorder="1"/>
    <xf numFmtId="164" fontId="32" fillId="0" borderId="16" xfId="2" applyNumberFormat="1" applyFont="1" applyBorder="1"/>
    <xf numFmtId="164" fontId="32" fillId="0" borderId="0" xfId="2" applyNumberFormat="1" applyFont="1"/>
    <xf numFmtId="164" fontId="32" fillId="0" borderId="12" xfId="2" applyNumberFormat="1" applyFont="1" applyBorder="1"/>
    <xf numFmtId="164" fontId="32" fillId="0" borderId="1" xfId="2" applyNumberFormat="1" applyFont="1" applyBorder="1"/>
    <xf numFmtId="164" fontId="32" fillId="0" borderId="14" xfId="2" applyNumberFormat="1" applyFont="1" applyBorder="1"/>
    <xf numFmtId="164" fontId="16" fillId="2" borderId="0" xfId="2" applyNumberFormat="1" applyFont="1" applyFill="1"/>
    <xf numFmtId="164" fontId="16" fillId="2" borderId="12" xfId="2" applyNumberFormat="1" applyFont="1" applyFill="1" applyBorder="1"/>
    <xf numFmtId="164" fontId="32" fillId="0" borderId="3" xfId="2" applyNumberFormat="1" applyFont="1" applyBorder="1"/>
    <xf numFmtId="164" fontId="32" fillId="0" borderId="11" xfId="2" applyNumberFormat="1" applyFont="1" applyBorder="1"/>
    <xf numFmtId="164" fontId="4" fillId="0" borderId="3" xfId="2" applyNumberFormat="1" applyFont="1" applyBorder="1" applyAlignment="1">
      <alignment vertical="center"/>
    </xf>
    <xf numFmtId="164" fontId="4" fillId="0" borderId="11" xfId="2" applyNumberFormat="1" applyFont="1" applyBorder="1" applyAlignment="1">
      <alignment vertical="center"/>
    </xf>
    <xf numFmtId="0" fontId="28" fillId="2" borderId="2" xfId="1" applyFont="1" applyFill="1" applyBorder="1" applyAlignment="1">
      <alignment horizontal="left" vertical="center"/>
    </xf>
    <xf numFmtId="164" fontId="4" fillId="0" borderId="2" xfId="2" applyNumberFormat="1" applyFont="1" applyBorder="1"/>
    <xf numFmtId="164" fontId="32" fillId="2" borderId="2" xfId="2" applyNumberFormat="1" applyFont="1" applyFill="1" applyBorder="1"/>
    <xf numFmtId="164" fontId="32" fillId="2" borderId="0" xfId="2" applyNumberFormat="1" applyFont="1" applyFill="1"/>
    <xf numFmtId="164" fontId="32" fillId="2" borderId="12" xfId="2" applyNumberFormat="1" applyFont="1" applyFill="1" applyBorder="1"/>
    <xf numFmtId="0" fontId="6" fillId="2" borderId="0" xfId="6" applyFont="1" applyFill="1"/>
    <xf numFmtId="0" fontId="6" fillId="0" borderId="0" xfId="6" applyFont="1" applyAlignment="1">
      <alignment wrapText="1"/>
    </xf>
    <xf numFmtId="164" fontId="8" fillId="0" borderId="0" xfId="9" applyNumberFormat="1" applyFont="1" applyProtection="1">
      <protection locked="0"/>
    </xf>
  </cellXfs>
  <cellStyles count="10">
    <cellStyle name="Dziesiętny 2" xfId="3" xr:uid="{1521EA00-6538-4E55-8D49-F127498EF00E}"/>
    <cellStyle name="Normalny" xfId="0" builtinId="0"/>
    <cellStyle name="Normalny 2" xfId="1" xr:uid="{F73CD563-1393-488F-9C87-FFBECF52FE81}"/>
    <cellStyle name="Normalny 2 2" xfId="2" xr:uid="{61179DBC-6931-4C25-86FA-A0F072FCFC2F}"/>
    <cellStyle name="Normalny 3" xfId="6" xr:uid="{9A7E6BDC-00D8-44CB-813D-46A47FF54B16}"/>
    <cellStyle name="Normalny 4" xfId="8" xr:uid="{7C42CB8B-C8DB-4F0F-B89E-DD027E0EC7AE}"/>
    <cellStyle name="Normalny 7" xfId="7" xr:uid="{EB79BAEE-2B2F-4DAF-BA97-E3940215A456}"/>
    <cellStyle name="Normalny_04 SSF PJP 31-12-2006 AP" xfId="4" xr:uid="{DC9D19BC-EF0F-4DF4-ADE8-6D77EA1F1920}"/>
    <cellStyle name="Normalny_Pakiet informacyjny 2.2" xfId="9" xr:uid="{AD2888C5-3E1C-42D5-8DA5-3F398C1AF3CD}"/>
    <cellStyle name="wind m" xfId="5" xr:uid="{1B9FE6ED-696F-4E0B-AE10-835DEED8A6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illeron_Raport_SF_Q1_2019%20(version%20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Pawe&#322;%20Przybysz/Ustawienia%20lokalne/Temporary%20Internet%20Files/OLK69/!PRACA/03.%20Projekty%20wewn&#281;trzne/02.%20Dokumentacja%20robocza/Badanie%20w&#322;a&#347;ciwe/Arkusz%20Excel/Kopia%20Audyt-Pro%205.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rbara%20Jamr&#243;z/AppData/Local/Microsoft/Windows/INetCache/Content.Outlook/9FYT0FUU/Akson/Befado/Befado/DO%20BADANIA%202008/REWIT%20Po&#322;udnie%20-%20Spr.Fin.%20ver.%201.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rbara%20Jamr&#243;z/AppData/Local/Microsoft/Windows/INetCache/Content.Outlook/9FYT0FUU/Akson/Befado/Befado/DO%20BADANIA%202008/DO%20BADANIA%202008/sprawozdania%20finansowe/REWIT%20-%20Spr.Fin.%20ver.%201.1%20po%20zmianach%20A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Pawe&#322;%20Przybysz/Ustawienia%20lokalne/Temporary%20Internet%20Files/OLK69/Kopia%20Audyt-Pro%205.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ratajczak/Moje%20dokumenty/Praca/Audyt%202001/!Standardy/Audyt-Pro%20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WEREK\BiuroAudytu\Documents%20and%20Settings\ewelina.talik\Pulpit\Nord%2030.6.2011\poprawione_Murapol_Nord_sp._z_o.o._Sp._komandytowa_-_Sp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ewelina.talik/Pulpit/Nord%2030.6.2011/poprawione_Murapol_Nord_sp._z_o.o._Sp._komandytowa_-_Sp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Pa-In%203.1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zysztof/Desktop/WINDMOBILE%20MSSF/Pakiet%20finalny/Akson/Befado/Befado/DO%20BADANIA%202008/REWIT%20Po&#322;udnie%20-%20Spr.Fin.%20ver.%201.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zysztof/Desktop/WINDMOBILE%20MSSF/Pakiet%20finalny/Akson/Befado/Befado/DO%20BADANIA%202008/DO%20BADANIA%202008/sprawozdania%20finansowe/REWIT%20-%20Spr.Fin.%20ver.%201.1%20po%20zmianach%20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owa"/>
      <sheetName val="S Bilans"/>
      <sheetName val="S RZiS"/>
      <sheetName val="S CF"/>
      <sheetName val="ZZKW_s"/>
      <sheetName val="5.1-5.5"/>
      <sheetName val="5.6-5.7"/>
      <sheetName val="5.7cd-5.8"/>
      <sheetName val="5.9"/>
      <sheetName val="5.9cd"/>
      <sheetName val="5.10-5.12"/>
      <sheetName val="5.13"/>
      <sheetName val="5.14-5.15"/>
      <sheetName val="5.16-5.19"/>
      <sheetName val="5.20"/>
      <sheetName val="5.21"/>
      <sheetName val="5.22"/>
      <sheetName val="5.23"/>
      <sheetName val="D Powiązane"/>
      <sheetName val="5.23-5.25"/>
      <sheetName val="J Bilans "/>
      <sheetName val="J RZiS "/>
      <sheetName val="J CF "/>
      <sheetName val="J ZZK"/>
      <sheetName val="D Przychody"/>
      <sheetName val="D 5.8"/>
      <sheetName val="D Należności q42018"/>
      <sheetName val="D 5.13"/>
    </sheetNames>
    <sheetDataSet>
      <sheetData sheetId="0"/>
      <sheetData sheetId="1"/>
      <sheetData sheetId="2"/>
      <sheetData sheetId="3"/>
      <sheetData sheetId="4">
        <row r="13">
          <cell r="A13" t="str">
            <v>Stan na 31 marca 2018 roku</v>
          </cell>
        </row>
        <row r="50">
          <cell r="A50" t="str">
            <v>Stan na 31 marca 2019 roku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UWR"/>
      <sheetName val="ORB"/>
      <sheetName val="ICz"/>
      <sheetName val="PAB"/>
      <sheetName val="PAR"/>
      <sheetName val="PAAW"/>
      <sheetName val="ST.WN"/>
      <sheetName val="ST+-"/>
      <sheetName val="WN"/>
      <sheetName val="ST"/>
      <sheetName val="A.ST"/>
      <sheetName val="A.WN"/>
      <sheetName val="Rez"/>
      <sheetName val="PDF"/>
      <sheetName val="VAT"/>
      <sheetName val="FRON"/>
      <sheetName val="ZFSS"/>
      <sheetName val="KR"/>
      <sheetName val="RKK"/>
      <sheetName val="POiF"/>
      <sheetName val="PDP"/>
      <sheetName val="OPD"/>
      <sheetName val="K"/>
      <sheetName val="K.S"/>
      <sheetName val="B"/>
      <sheetName val="R1"/>
      <sheetName val="R2"/>
      <sheetName val="R3"/>
      <sheetName val="R4"/>
      <sheetName val="CF"/>
      <sheetName val="RAP"/>
      <sheetName val="TKS"/>
      <sheetName val="INFO"/>
    </sheetNames>
    <sheetDataSet>
      <sheetData sheetId="0"/>
      <sheetData sheetId="1" refreshError="1">
        <row r="11">
          <cell r="C11">
            <v>0</v>
          </cell>
          <cell r="D11">
            <v>0</v>
          </cell>
        </row>
        <row r="12">
          <cell r="C12">
            <v>0</v>
          </cell>
          <cell r="D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5">
          <cell r="C15">
            <v>0</v>
          </cell>
          <cell r="D15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0</v>
          </cell>
          <cell r="D23">
            <v>0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>
            <v>0</v>
          </cell>
          <cell r="D28">
            <v>0</v>
          </cell>
        </row>
        <row r="29">
          <cell r="C29">
            <v>0</v>
          </cell>
          <cell r="D29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</row>
        <row r="39">
          <cell r="C39">
            <v>0</v>
          </cell>
          <cell r="D39">
            <v>0</v>
          </cell>
        </row>
        <row r="40">
          <cell r="C40">
            <v>0</v>
          </cell>
          <cell r="D40">
            <v>0</v>
          </cell>
        </row>
        <row r="41">
          <cell r="C41">
            <v>0</v>
          </cell>
          <cell r="D41">
            <v>0</v>
          </cell>
        </row>
        <row r="42">
          <cell r="C42">
            <v>0</v>
          </cell>
          <cell r="D42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0</v>
          </cell>
          <cell r="D45">
            <v>0</v>
          </cell>
        </row>
        <row r="47">
          <cell r="C47">
            <v>0</v>
          </cell>
          <cell r="D47">
            <v>0</v>
          </cell>
        </row>
        <row r="48">
          <cell r="C48">
            <v>0</v>
          </cell>
          <cell r="D48">
            <v>0</v>
          </cell>
        </row>
        <row r="49">
          <cell r="C49">
            <v>0</v>
          </cell>
          <cell r="D49">
            <v>0</v>
          </cell>
        </row>
        <row r="51">
          <cell r="C51">
            <v>0</v>
          </cell>
          <cell r="D51">
            <v>0</v>
          </cell>
        </row>
        <row r="52">
          <cell r="C52">
            <v>0</v>
          </cell>
          <cell r="D52">
            <v>0</v>
          </cell>
        </row>
        <row r="60">
          <cell r="C60">
            <v>0</v>
          </cell>
          <cell r="D60">
            <v>0</v>
          </cell>
        </row>
        <row r="61">
          <cell r="C61">
            <v>0</v>
          </cell>
          <cell r="D61">
            <v>0</v>
          </cell>
        </row>
        <row r="63">
          <cell r="C63">
            <v>0</v>
          </cell>
          <cell r="D63">
            <v>0</v>
          </cell>
        </row>
        <row r="64">
          <cell r="C64">
            <v>0</v>
          </cell>
          <cell r="D64">
            <v>0</v>
          </cell>
        </row>
        <row r="65">
          <cell r="C65">
            <v>0</v>
          </cell>
          <cell r="D65">
            <v>0</v>
          </cell>
        </row>
        <row r="66">
          <cell r="C66">
            <v>0</v>
          </cell>
          <cell r="D66">
            <v>0</v>
          </cell>
        </row>
        <row r="67">
          <cell r="C67">
            <v>0</v>
          </cell>
          <cell r="D67">
            <v>0</v>
          </cell>
        </row>
        <row r="68">
          <cell r="C68">
            <v>0</v>
          </cell>
          <cell r="D68">
            <v>0</v>
          </cell>
        </row>
        <row r="69">
          <cell r="C69">
            <v>0</v>
          </cell>
          <cell r="D69">
            <v>0</v>
          </cell>
        </row>
        <row r="71">
          <cell r="C71">
            <v>0</v>
          </cell>
          <cell r="D71">
            <v>0</v>
          </cell>
        </row>
        <row r="72">
          <cell r="C72">
            <v>0</v>
          </cell>
          <cell r="D72">
            <v>0</v>
          </cell>
        </row>
        <row r="74">
          <cell r="C74">
            <v>0</v>
          </cell>
          <cell r="D74">
            <v>0</v>
          </cell>
        </row>
        <row r="75">
          <cell r="C75">
            <v>0</v>
          </cell>
          <cell r="D75">
            <v>0</v>
          </cell>
        </row>
        <row r="77">
          <cell r="C77">
            <v>0</v>
          </cell>
          <cell r="D77">
            <v>0</v>
          </cell>
        </row>
        <row r="78">
          <cell r="C78">
            <v>0</v>
          </cell>
          <cell r="D78">
            <v>0</v>
          </cell>
        </row>
        <row r="80">
          <cell r="C80">
            <v>0</v>
          </cell>
          <cell r="D80">
            <v>0</v>
          </cell>
        </row>
        <row r="81">
          <cell r="C81">
            <v>0</v>
          </cell>
          <cell r="D81">
            <v>0</v>
          </cell>
        </row>
        <row r="82">
          <cell r="C82">
            <v>0</v>
          </cell>
          <cell r="D82">
            <v>0</v>
          </cell>
        </row>
        <row r="85">
          <cell r="C85">
            <v>0</v>
          </cell>
          <cell r="D85">
            <v>0</v>
          </cell>
        </row>
        <row r="86">
          <cell r="C86">
            <v>0</v>
          </cell>
          <cell r="D86">
            <v>0</v>
          </cell>
        </row>
        <row r="87">
          <cell r="C87">
            <v>0</v>
          </cell>
          <cell r="D87">
            <v>0</v>
          </cell>
        </row>
        <row r="88">
          <cell r="C88">
            <v>0</v>
          </cell>
          <cell r="D88">
            <v>0</v>
          </cell>
        </row>
        <row r="89">
          <cell r="C89">
            <v>0</v>
          </cell>
          <cell r="D89">
            <v>0</v>
          </cell>
        </row>
        <row r="90">
          <cell r="C90">
            <v>0</v>
          </cell>
          <cell r="D90">
            <v>0</v>
          </cell>
        </row>
        <row r="91">
          <cell r="C91">
            <v>0</v>
          </cell>
          <cell r="D91">
            <v>0</v>
          </cell>
        </row>
        <row r="92">
          <cell r="C92">
            <v>0</v>
          </cell>
          <cell r="D92">
            <v>0</v>
          </cell>
        </row>
        <row r="93">
          <cell r="C93">
            <v>0</v>
          </cell>
          <cell r="D93">
            <v>0</v>
          </cell>
        </row>
        <row r="94">
          <cell r="C94">
            <v>0</v>
          </cell>
          <cell r="D94">
            <v>0</v>
          </cell>
        </row>
        <row r="96">
          <cell r="C96">
            <v>0</v>
          </cell>
          <cell r="D96">
            <v>0</v>
          </cell>
        </row>
        <row r="97">
          <cell r="C97">
            <v>0</v>
          </cell>
          <cell r="D97">
            <v>0</v>
          </cell>
        </row>
        <row r="105">
          <cell r="C105">
            <v>0</v>
          </cell>
          <cell r="D105">
            <v>0</v>
          </cell>
        </row>
        <row r="106">
          <cell r="C106">
            <v>0</v>
          </cell>
          <cell r="D106">
            <v>0</v>
          </cell>
        </row>
        <row r="107">
          <cell r="C107">
            <v>0</v>
          </cell>
          <cell r="D107">
            <v>0</v>
          </cell>
        </row>
        <row r="108">
          <cell r="C108">
            <v>0</v>
          </cell>
          <cell r="D108">
            <v>0</v>
          </cell>
        </row>
        <row r="110">
          <cell r="C110">
            <v>0</v>
          </cell>
          <cell r="D110">
            <v>0</v>
          </cell>
        </row>
        <row r="111">
          <cell r="C111">
            <v>0</v>
          </cell>
          <cell r="D111">
            <v>0</v>
          </cell>
        </row>
        <row r="112">
          <cell r="C112">
            <v>0</v>
          </cell>
          <cell r="D112">
            <v>0</v>
          </cell>
        </row>
        <row r="113">
          <cell r="C113">
            <v>0</v>
          </cell>
          <cell r="D113">
            <v>0</v>
          </cell>
        </row>
        <row r="114">
          <cell r="C114">
            <v>0</v>
          </cell>
          <cell r="D114">
            <v>0</v>
          </cell>
        </row>
        <row r="115">
          <cell r="C115">
            <v>0</v>
          </cell>
          <cell r="D115">
            <v>0</v>
          </cell>
        </row>
        <row r="116">
          <cell r="C116">
            <v>0</v>
          </cell>
          <cell r="D116">
            <v>0</v>
          </cell>
        </row>
        <row r="117">
          <cell r="C117">
            <v>0</v>
          </cell>
          <cell r="D117">
            <v>0</v>
          </cell>
        </row>
        <row r="120">
          <cell r="C120">
            <v>0</v>
          </cell>
          <cell r="D120">
            <v>0</v>
          </cell>
        </row>
        <row r="121">
          <cell r="C121">
            <v>0</v>
          </cell>
          <cell r="D121">
            <v>0</v>
          </cell>
        </row>
        <row r="122">
          <cell r="C122">
            <v>0</v>
          </cell>
          <cell r="D122">
            <v>0</v>
          </cell>
        </row>
        <row r="124">
          <cell r="C124">
            <v>0</v>
          </cell>
          <cell r="D124">
            <v>0</v>
          </cell>
        </row>
        <row r="125">
          <cell r="C125">
            <v>0</v>
          </cell>
          <cell r="D125">
            <v>0</v>
          </cell>
        </row>
        <row r="128">
          <cell r="C128">
            <v>0</v>
          </cell>
          <cell r="D128">
            <v>0</v>
          </cell>
        </row>
        <row r="129">
          <cell r="C129">
            <v>0</v>
          </cell>
          <cell r="D129">
            <v>0</v>
          </cell>
        </row>
        <row r="130">
          <cell r="C130">
            <v>0</v>
          </cell>
          <cell r="D130">
            <v>0</v>
          </cell>
        </row>
        <row r="131">
          <cell r="C131">
            <v>0</v>
          </cell>
          <cell r="D131">
            <v>0</v>
          </cell>
        </row>
        <row r="133">
          <cell r="C133">
            <v>0</v>
          </cell>
          <cell r="D133">
            <v>0</v>
          </cell>
        </row>
        <row r="134">
          <cell r="C134">
            <v>0</v>
          </cell>
          <cell r="D134">
            <v>0</v>
          </cell>
        </row>
        <row r="135">
          <cell r="C135">
            <v>0</v>
          </cell>
          <cell r="D135">
            <v>0</v>
          </cell>
        </row>
        <row r="136">
          <cell r="C136">
            <v>0</v>
          </cell>
          <cell r="D136">
            <v>0</v>
          </cell>
        </row>
        <row r="138">
          <cell r="C138">
            <v>0</v>
          </cell>
          <cell r="D138">
            <v>0</v>
          </cell>
        </row>
        <row r="139">
          <cell r="C139">
            <v>0</v>
          </cell>
          <cell r="D139">
            <v>0</v>
          </cell>
        </row>
        <row r="142">
          <cell r="C142">
            <v>0</v>
          </cell>
          <cell r="D142">
            <v>0</v>
          </cell>
        </row>
        <row r="143">
          <cell r="C143">
            <v>0</v>
          </cell>
          <cell r="D143">
            <v>0</v>
          </cell>
        </row>
        <row r="151">
          <cell r="C151">
            <v>0</v>
          </cell>
          <cell r="D151">
            <v>0</v>
          </cell>
        </row>
        <row r="152">
          <cell r="C152">
            <v>0</v>
          </cell>
          <cell r="D152">
            <v>0</v>
          </cell>
        </row>
        <row r="154">
          <cell r="C154">
            <v>0</v>
          </cell>
          <cell r="D154">
            <v>0</v>
          </cell>
        </row>
        <row r="155">
          <cell r="C155">
            <v>0</v>
          </cell>
          <cell r="D155">
            <v>0</v>
          </cell>
        </row>
        <row r="157">
          <cell r="C157">
            <v>0</v>
          </cell>
          <cell r="D157">
            <v>0</v>
          </cell>
        </row>
        <row r="158">
          <cell r="C158">
            <v>0</v>
          </cell>
          <cell r="D158">
            <v>0</v>
          </cell>
        </row>
        <row r="161">
          <cell r="C161">
            <v>0</v>
          </cell>
          <cell r="D161">
            <v>0</v>
          </cell>
        </row>
        <row r="162">
          <cell r="C162">
            <v>0</v>
          </cell>
          <cell r="D162">
            <v>0</v>
          </cell>
        </row>
        <row r="163">
          <cell r="C163">
            <v>0</v>
          </cell>
          <cell r="D163">
            <v>0</v>
          </cell>
        </row>
        <row r="165">
          <cell r="C165">
            <v>0</v>
          </cell>
          <cell r="D165">
            <v>0</v>
          </cell>
        </row>
        <row r="166">
          <cell r="C166">
            <v>0</v>
          </cell>
          <cell r="D166">
            <v>0</v>
          </cell>
        </row>
        <row r="169">
          <cell r="C169">
            <v>0</v>
          </cell>
          <cell r="D169">
            <v>0</v>
          </cell>
        </row>
        <row r="170">
          <cell r="C170">
            <v>0</v>
          </cell>
          <cell r="D170">
            <v>0</v>
          </cell>
        </row>
        <row r="171">
          <cell r="C171">
            <v>0</v>
          </cell>
          <cell r="D171">
            <v>0</v>
          </cell>
        </row>
        <row r="172">
          <cell r="C172">
            <v>0</v>
          </cell>
          <cell r="D172">
            <v>0</v>
          </cell>
        </row>
        <row r="174">
          <cell r="C174">
            <v>0</v>
          </cell>
          <cell r="D174">
            <v>0</v>
          </cell>
        </row>
        <row r="175">
          <cell r="C175">
            <v>0</v>
          </cell>
          <cell r="D175">
            <v>0</v>
          </cell>
        </row>
        <row r="176">
          <cell r="C176">
            <v>0</v>
          </cell>
          <cell r="D176">
            <v>0</v>
          </cell>
        </row>
        <row r="177">
          <cell r="C177">
            <v>0</v>
          </cell>
          <cell r="D177">
            <v>0</v>
          </cell>
        </row>
        <row r="179">
          <cell r="C179">
            <v>0</v>
          </cell>
          <cell r="D179">
            <v>0</v>
          </cell>
        </row>
        <row r="180">
          <cell r="C180">
            <v>0</v>
          </cell>
          <cell r="D180">
            <v>0</v>
          </cell>
        </row>
        <row r="183">
          <cell r="C183">
            <v>0</v>
          </cell>
          <cell r="D183">
            <v>0</v>
          </cell>
        </row>
        <row r="184">
          <cell r="C184">
            <v>0</v>
          </cell>
          <cell r="D184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1"/>
      <sheetName val="Instrukcja"/>
      <sheetName val="P2-Indeks"/>
      <sheetName val="P3"/>
      <sheetName val="P4"/>
      <sheetName val="P5"/>
      <sheetName val="SF"/>
      <sheetName val="A1"/>
      <sheetName val="A2"/>
      <sheetName val="A3"/>
      <sheetName val="A4"/>
      <sheetName val="B5"/>
      <sheetName val="B6"/>
      <sheetName val="C7"/>
      <sheetName val="D8"/>
      <sheetName val="BA"/>
      <sheetName val="BP"/>
      <sheetName val="RK"/>
      <sheetName val="RP"/>
      <sheetName val="CF"/>
      <sheetName val="CF2"/>
      <sheetName val="ZK"/>
      <sheetName val="SFQ"/>
      <sheetName val="Pa-In 3.10"/>
    </sheetNames>
    <sheetDataSet>
      <sheetData sheetId="0" refreshError="1">
        <row r="123">
          <cell r="AX123" t="str">
            <v xml:space="preserve"> NA DZIEŃ 31.12.2005 ROKU</v>
          </cell>
        </row>
        <row r="124">
          <cell r="AX124" t="str">
            <v xml:space="preserve"> ZA OKRES OD 01.01 DO 31.12.2005 ROKU</v>
          </cell>
        </row>
        <row r="125">
          <cell r="AX125" t="str">
            <v xml:space="preserve"> W OKRESIE OD 01.01 DO 31.12.2005 ROKU</v>
          </cell>
        </row>
        <row r="126">
          <cell r="AX126" t="str">
            <v/>
          </cell>
        </row>
        <row r="127">
          <cell r="AX127" t="str">
            <v xml:space="preserve"> za okres od 01.01 do 31.12.2005</v>
          </cell>
        </row>
        <row r="134">
          <cell r="AX134" t="str">
            <v>3.10</v>
          </cell>
        </row>
      </sheetData>
      <sheetData sheetId="1"/>
      <sheetData sheetId="2"/>
      <sheetData sheetId="3"/>
      <sheetData sheetId="4"/>
      <sheetData sheetId="5"/>
      <sheetData sheetId="6" refreshError="1">
        <row r="5">
          <cell r="B5" t="str">
            <v>Tabela nr 1.1</v>
          </cell>
        </row>
        <row r="6">
          <cell r="B6" t="str">
            <v>AKTYWA</v>
          </cell>
        </row>
        <row r="7">
          <cell r="B7" t="str">
            <v>Wyszczególnienie</v>
          </cell>
          <cell r="T7" t="str">
            <v>Bilans na dzień</v>
          </cell>
        </row>
        <row r="8">
          <cell r="T8" t="str">
            <v>31.12.2005</v>
          </cell>
          <cell r="Z8" t="str">
            <v>31.12.2004</v>
          </cell>
          <cell r="AF8" t="str">
            <v>31.12.2003</v>
          </cell>
        </row>
        <row r="9">
          <cell r="B9" t="str">
            <v>A. AKTYWA TRWAŁE</v>
          </cell>
          <cell r="T9">
            <v>2437916.41</v>
          </cell>
          <cell r="Z9">
            <v>2689899.8299999991</v>
          </cell>
          <cell r="AF9">
            <v>2763367.2</v>
          </cell>
        </row>
        <row r="10">
          <cell r="B10" t="str">
            <v>I. Wartości niematerialne i prawne</v>
          </cell>
          <cell r="T10">
            <v>36900</v>
          </cell>
          <cell r="Z10">
            <v>76141.070000000007</v>
          </cell>
          <cell r="AF10">
            <v>20718.55</v>
          </cell>
        </row>
        <row r="11">
          <cell r="B11" t="str">
            <v>1. Koszty zakończonych prac rozwojowych</v>
          </cell>
          <cell r="T11">
            <v>0</v>
          </cell>
          <cell r="Z11">
            <v>0</v>
          </cell>
          <cell r="AF11">
            <v>0</v>
          </cell>
        </row>
        <row r="12">
          <cell r="B12" t="str">
            <v>2. Wartość firmy</v>
          </cell>
          <cell r="T12">
            <v>0</v>
          </cell>
          <cell r="Z12">
            <v>0</v>
          </cell>
          <cell r="AF12">
            <v>0</v>
          </cell>
        </row>
        <row r="13">
          <cell r="B13" t="str">
            <v>3. Inne wartości niematerialne i prawne</v>
          </cell>
          <cell r="T13">
            <v>36900</v>
          </cell>
          <cell r="Z13">
            <v>76141.070000000007</v>
          </cell>
          <cell r="AF13">
            <v>20718.55</v>
          </cell>
        </row>
        <row r="14">
          <cell r="B14" t="str">
            <v>4. Zaliczki na wartości niematerialne i prawne</v>
          </cell>
          <cell r="T14">
            <v>0</v>
          </cell>
          <cell r="Z14">
            <v>0</v>
          </cell>
          <cell r="AF14">
            <v>0</v>
          </cell>
        </row>
        <row r="15">
          <cell r="B15" t="str">
            <v>II. Rzeczowe aktywa trwałe</v>
          </cell>
          <cell r="T15">
            <v>2387761.89</v>
          </cell>
          <cell r="Z15">
            <v>2609842.9599999995</v>
          </cell>
          <cell r="AF15">
            <v>2724344.6500000004</v>
          </cell>
        </row>
        <row r="16">
          <cell r="B16" t="str">
            <v>1. Środki trwałe</v>
          </cell>
          <cell r="T16">
            <v>2373780.64</v>
          </cell>
          <cell r="Z16">
            <v>2599603.1199999996</v>
          </cell>
          <cell r="AF16">
            <v>2524388.4300000002</v>
          </cell>
        </row>
        <row r="17">
          <cell r="B17" t="str">
            <v>a) grunty (w tym prawo użytkow. wieczystego gruntu)</v>
          </cell>
          <cell r="T17">
            <v>210898.71</v>
          </cell>
          <cell r="Z17">
            <v>213402.29</v>
          </cell>
          <cell r="AF17">
            <v>213885.39</v>
          </cell>
        </row>
        <row r="18">
          <cell r="B18" t="str">
            <v>b) budynki, lokale i obiekty inżynierii lądowej i wodnej</v>
          </cell>
          <cell r="T18">
            <v>1283979.48</v>
          </cell>
          <cell r="Z18">
            <v>1408088.2</v>
          </cell>
          <cell r="AF18">
            <v>1384867.63</v>
          </cell>
        </row>
        <row r="19">
          <cell r="B19" t="str">
            <v>c) urządzenia techniczne i maszyny</v>
          </cell>
          <cell r="T19">
            <v>644980.81000000006</v>
          </cell>
          <cell r="Z19">
            <v>810745.74</v>
          </cell>
          <cell r="AF19">
            <v>920208.62</v>
          </cell>
        </row>
        <row r="20">
          <cell r="B20" t="str">
            <v>d) środki transportu</v>
          </cell>
          <cell r="T20">
            <v>228569.16</v>
          </cell>
          <cell r="Z20">
            <v>166649.49</v>
          </cell>
          <cell r="AF20">
            <v>300</v>
          </cell>
        </row>
        <row r="21">
          <cell r="B21" t="str">
            <v>e) inne środki trwałe</v>
          </cell>
          <cell r="T21">
            <v>5352.48</v>
          </cell>
          <cell r="Z21">
            <v>717.4</v>
          </cell>
          <cell r="AF21">
            <v>5126.79</v>
          </cell>
        </row>
        <row r="22">
          <cell r="B22" t="str">
            <v>2. Środki trwałe w budowie</v>
          </cell>
          <cell r="T22">
            <v>13981.25</v>
          </cell>
          <cell r="Z22">
            <v>10239.84</v>
          </cell>
          <cell r="AF22">
            <v>199956.22</v>
          </cell>
        </row>
        <row r="23">
          <cell r="B23" t="str">
            <v>3. Zaliczki na środki trwałe w budowie</v>
          </cell>
          <cell r="T23">
            <v>0</v>
          </cell>
          <cell r="Z23">
            <v>0</v>
          </cell>
          <cell r="AF23">
            <v>0</v>
          </cell>
        </row>
        <row r="24">
          <cell r="B24" t="str">
            <v>III. Należności długoterminowe</v>
          </cell>
          <cell r="F24" t="str">
            <v>`</v>
          </cell>
          <cell r="T24">
            <v>0</v>
          </cell>
          <cell r="Z24">
            <v>0</v>
          </cell>
          <cell r="AF24">
            <v>0</v>
          </cell>
        </row>
        <row r="25">
          <cell r="B25" t="str">
            <v>1. Od jednostek powiązanych</v>
          </cell>
          <cell r="T25">
            <v>0</v>
          </cell>
          <cell r="Z25">
            <v>0</v>
          </cell>
          <cell r="AF25">
            <v>0</v>
          </cell>
        </row>
        <row r="26">
          <cell r="B26" t="str">
            <v>2. Od pozostałych jednostek</v>
          </cell>
          <cell r="T26">
            <v>0</v>
          </cell>
          <cell r="Z26">
            <v>0</v>
          </cell>
          <cell r="AF26">
            <v>0</v>
          </cell>
        </row>
        <row r="27">
          <cell r="B27" t="str">
            <v>IV. Inwestycje długoterminowe</v>
          </cell>
          <cell r="T27">
            <v>0</v>
          </cell>
          <cell r="Z27">
            <v>0</v>
          </cell>
          <cell r="AF27">
            <v>0</v>
          </cell>
        </row>
        <row r="28">
          <cell r="B28" t="str">
            <v>1. Nieruchomości</v>
          </cell>
          <cell r="T28">
            <v>0</v>
          </cell>
          <cell r="Z28">
            <v>0</v>
          </cell>
          <cell r="AF28">
            <v>0</v>
          </cell>
        </row>
        <row r="29">
          <cell r="B29" t="str">
            <v>2. Wartości niematerialne i prawne</v>
          </cell>
          <cell r="T29">
            <v>0</v>
          </cell>
          <cell r="Z29">
            <v>0</v>
          </cell>
          <cell r="AF29">
            <v>0</v>
          </cell>
        </row>
        <row r="30">
          <cell r="B30" t="str">
            <v>3. Długoterminowe aktywa finansowe</v>
          </cell>
          <cell r="T30">
            <v>0</v>
          </cell>
          <cell r="Z30">
            <v>0</v>
          </cell>
          <cell r="AF30">
            <v>0</v>
          </cell>
        </row>
        <row r="31">
          <cell r="B31" t="str">
            <v>a) w jednostkach powiązanych</v>
          </cell>
          <cell r="T31">
            <v>0</v>
          </cell>
          <cell r="Z31">
            <v>0</v>
          </cell>
          <cell r="AF31">
            <v>0</v>
          </cell>
        </row>
        <row r="32">
          <cell r="B32" t="str">
            <v>- udziały lub akcje</v>
          </cell>
          <cell r="T32">
            <v>0</v>
          </cell>
          <cell r="Z32">
            <v>0</v>
          </cell>
          <cell r="AF32">
            <v>0</v>
          </cell>
        </row>
        <row r="33">
          <cell r="B33" t="str">
            <v>- inne papiery wartościowe</v>
          </cell>
          <cell r="T33">
            <v>0</v>
          </cell>
          <cell r="Z33">
            <v>0</v>
          </cell>
          <cell r="AF33">
            <v>0</v>
          </cell>
        </row>
        <row r="34">
          <cell r="B34" t="str">
            <v>- udzielone pożyczki</v>
          </cell>
          <cell r="T34">
            <v>0</v>
          </cell>
          <cell r="Z34">
            <v>0</v>
          </cell>
          <cell r="AF34">
            <v>0</v>
          </cell>
        </row>
        <row r="35">
          <cell r="B35" t="str">
            <v>- inne długoterminowe aktywa finansowe</v>
          </cell>
          <cell r="T35">
            <v>0</v>
          </cell>
          <cell r="Z35">
            <v>0</v>
          </cell>
          <cell r="AF35">
            <v>0</v>
          </cell>
        </row>
        <row r="36">
          <cell r="B36" t="str">
            <v>b) w pozostałych jednostkach</v>
          </cell>
          <cell r="T36">
            <v>0</v>
          </cell>
          <cell r="Z36">
            <v>0</v>
          </cell>
          <cell r="AF36">
            <v>0</v>
          </cell>
        </row>
        <row r="37">
          <cell r="B37" t="str">
            <v>- udziały lub akcje</v>
          </cell>
          <cell r="T37">
            <v>0</v>
          </cell>
          <cell r="Z37">
            <v>0</v>
          </cell>
          <cell r="AF37">
            <v>0</v>
          </cell>
        </row>
        <row r="38">
          <cell r="B38" t="str">
            <v>- inne papiery wartościowe</v>
          </cell>
          <cell r="T38">
            <v>0</v>
          </cell>
          <cell r="Z38">
            <v>0</v>
          </cell>
          <cell r="AF38">
            <v>0</v>
          </cell>
        </row>
        <row r="39">
          <cell r="B39" t="str">
            <v>- udzielone pożyczki</v>
          </cell>
          <cell r="T39">
            <v>0</v>
          </cell>
          <cell r="Z39">
            <v>0</v>
          </cell>
          <cell r="AF39">
            <v>0</v>
          </cell>
        </row>
        <row r="40">
          <cell r="B40" t="str">
            <v>- inne długoterminowe aktywa finansowe</v>
          </cell>
          <cell r="T40">
            <v>0</v>
          </cell>
          <cell r="Z40">
            <v>0</v>
          </cell>
          <cell r="AF40">
            <v>0</v>
          </cell>
        </row>
        <row r="41">
          <cell r="B41" t="str">
            <v>4. Inne inwestycje długoterminowe</v>
          </cell>
          <cell r="T41">
            <v>0</v>
          </cell>
          <cell r="Z41">
            <v>0</v>
          </cell>
          <cell r="AF41">
            <v>0</v>
          </cell>
        </row>
        <row r="42">
          <cell r="B42" t="str">
            <v>V. Długoterminowe rozliczenia międzyokresowe</v>
          </cell>
          <cell r="T42">
            <v>13254.52</v>
          </cell>
          <cell r="Z42">
            <v>3915.8</v>
          </cell>
          <cell r="AF42">
            <v>18304</v>
          </cell>
        </row>
        <row r="43">
          <cell r="B43" t="str">
            <v>1. Aktywa z tytułu odroczonego podatku dochodowego</v>
          </cell>
          <cell r="T43">
            <v>12899</v>
          </cell>
          <cell r="Z43">
            <v>3027</v>
          </cell>
          <cell r="AF43">
            <v>18304</v>
          </cell>
        </row>
        <row r="44">
          <cell r="B44" t="str">
            <v>2. Inne rozliczenia międzyokresowe</v>
          </cell>
          <cell r="T44">
            <v>355.52</v>
          </cell>
          <cell r="Z44">
            <v>888.8</v>
          </cell>
          <cell r="AF44">
            <v>0</v>
          </cell>
        </row>
        <row r="45">
          <cell r="B45" t="str">
            <v>B. AKTYWA OBROTOWE</v>
          </cell>
          <cell r="T45">
            <v>4440114.6899999995</v>
          </cell>
          <cell r="Z45">
            <v>3407327.85</v>
          </cell>
          <cell r="AF45">
            <v>2472447.4499999997</v>
          </cell>
        </row>
        <row r="46">
          <cell r="B46" t="str">
            <v>I. Zapasy</v>
          </cell>
          <cell r="T46">
            <v>3717063.59</v>
          </cell>
          <cell r="Z46">
            <v>2906961.02</v>
          </cell>
          <cell r="AF46">
            <v>1279189.55</v>
          </cell>
        </row>
        <row r="47">
          <cell r="B47" t="str">
            <v>1. Materiały</v>
          </cell>
          <cell r="T47">
            <v>2545422</v>
          </cell>
          <cell r="Z47">
            <v>2298508.7000000002</v>
          </cell>
          <cell r="AF47">
            <v>887956.62</v>
          </cell>
        </row>
        <row r="48">
          <cell r="B48" t="str">
            <v>2. Półprodukty i produkty w toku</v>
          </cell>
          <cell r="T48">
            <v>1171641.5900000001</v>
          </cell>
          <cell r="Z48">
            <v>608452.31999999995</v>
          </cell>
          <cell r="AF48">
            <v>391232.93</v>
          </cell>
        </row>
        <row r="49">
          <cell r="B49" t="str">
            <v>3. Produkty gotowe</v>
          </cell>
          <cell r="T49">
            <v>0</v>
          </cell>
          <cell r="Z49">
            <v>0</v>
          </cell>
          <cell r="AF49">
            <v>0</v>
          </cell>
        </row>
        <row r="50">
          <cell r="B50" t="str">
            <v>4. Towary</v>
          </cell>
          <cell r="T50">
            <v>0</v>
          </cell>
          <cell r="Z50">
            <v>0</v>
          </cell>
          <cell r="AF50">
            <v>0</v>
          </cell>
        </row>
        <row r="51">
          <cell r="B51" t="str">
            <v>5. Zaliczki na dostawy</v>
          </cell>
          <cell r="T51">
            <v>0</v>
          </cell>
          <cell r="Z51">
            <v>0</v>
          </cell>
          <cell r="AF51">
            <v>0</v>
          </cell>
        </row>
        <row r="52">
          <cell r="B52" t="str">
            <v>II. Należności krótkoterminowe</v>
          </cell>
          <cell r="T52">
            <v>620160.9</v>
          </cell>
          <cell r="Z52">
            <v>363113.76</v>
          </cell>
          <cell r="AF52">
            <v>1030188.99</v>
          </cell>
        </row>
        <row r="53">
          <cell r="B53" t="str">
            <v>1. Należności od jednostek powiązanych</v>
          </cell>
          <cell r="T53">
            <v>305310.18</v>
          </cell>
          <cell r="Z53">
            <v>149129.63</v>
          </cell>
          <cell r="AF53">
            <v>493329.24</v>
          </cell>
        </row>
        <row r="54">
          <cell r="B54" t="str">
            <v>a) z tytułu dostaw i usług, o okresie spłaty:</v>
          </cell>
          <cell r="T54">
            <v>305310.18</v>
          </cell>
          <cell r="Z54">
            <v>149129.63</v>
          </cell>
          <cell r="AF54">
            <v>493329.24</v>
          </cell>
        </row>
        <row r="55">
          <cell r="B55" t="str">
            <v>- do 12 miesięcy</v>
          </cell>
          <cell r="T55">
            <v>305310.18</v>
          </cell>
          <cell r="Z55">
            <v>149129.63</v>
          </cell>
          <cell r="AF55">
            <v>493329.24</v>
          </cell>
        </row>
        <row r="56">
          <cell r="B56" t="str">
            <v>- powyżej 12 miesięcy</v>
          </cell>
          <cell r="T56">
            <v>0</v>
          </cell>
          <cell r="Z56">
            <v>0</v>
          </cell>
          <cell r="AF56">
            <v>0</v>
          </cell>
        </row>
        <row r="57">
          <cell r="B57" t="str">
            <v>b) inne</v>
          </cell>
          <cell r="T57">
            <v>0</v>
          </cell>
          <cell r="Z57">
            <v>0</v>
          </cell>
          <cell r="AF57">
            <v>0</v>
          </cell>
        </row>
        <row r="58">
          <cell r="B58" t="str">
            <v>2. Należności od pozostałych jednostek</v>
          </cell>
          <cell r="T58">
            <v>314850.72000000003</v>
          </cell>
          <cell r="Z58">
            <v>213984.13</v>
          </cell>
          <cell r="AF58">
            <v>536859.75</v>
          </cell>
        </row>
        <row r="59">
          <cell r="B59" t="str">
            <v>a) z tytułu dostaw i usług, o okresie spłaty:</v>
          </cell>
          <cell r="T59">
            <v>34759.64</v>
          </cell>
          <cell r="Z59">
            <v>9675.1200000000008</v>
          </cell>
          <cell r="AF59">
            <v>2970</v>
          </cell>
        </row>
        <row r="60">
          <cell r="B60" t="str">
            <v>- do 12 miesięcy</v>
          </cell>
          <cell r="T60">
            <v>34759.64</v>
          </cell>
          <cell r="Z60">
            <v>9675.1200000000008</v>
          </cell>
          <cell r="AF60">
            <v>2970</v>
          </cell>
        </row>
        <row r="61">
          <cell r="B61" t="str">
            <v>- powyżej 12 miesięcy</v>
          </cell>
          <cell r="T61">
            <v>0</v>
          </cell>
          <cell r="Z61">
            <v>0</v>
          </cell>
          <cell r="AF61">
            <v>0</v>
          </cell>
        </row>
        <row r="62">
          <cell r="B62" t="str">
            <v>b) z tytułu podatków, dotacji, ceł, ubezp. społ. i zdrow.</v>
          </cell>
          <cell r="T62">
            <v>270415.88</v>
          </cell>
          <cell r="Z62">
            <v>195984.01</v>
          </cell>
          <cell r="AF62">
            <v>529476.44999999995</v>
          </cell>
        </row>
        <row r="63">
          <cell r="B63" t="str">
            <v>c) inne</v>
          </cell>
          <cell r="T63">
            <v>9675.2000000000007</v>
          </cell>
          <cell r="Z63">
            <v>8325</v>
          </cell>
          <cell r="AF63">
            <v>4413.3</v>
          </cell>
        </row>
        <row r="64">
          <cell r="B64" t="str">
            <v>d) dochodzone na drodze sądowej</v>
          </cell>
          <cell r="T64">
            <v>0</v>
          </cell>
          <cell r="Z64">
            <v>0</v>
          </cell>
          <cell r="AF64">
            <v>0</v>
          </cell>
        </row>
        <row r="65">
          <cell r="B65" t="str">
            <v>III. Inwestycje krótkoterminowe</v>
          </cell>
          <cell r="T65">
            <v>70779.39</v>
          </cell>
          <cell r="Z65">
            <v>114977.63</v>
          </cell>
          <cell r="AF65">
            <v>145104.84</v>
          </cell>
        </row>
        <row r="66">
          <cell r="B66" t="str">
            <v>1. Krótkoterminowe aktywa finansowe</v>
          </cell>
          <cell r="T66">
            <v>70779.39</v>
          </cell>
          <cell r="Z66">
            <v>114977.63</v>
          </cell>
          <cell r="AF66">
            <v>145104.84</v>
          </cell>
        </row>
        <row r="67">
          <cell r="B67" t="str">
            <v>a) w jednostkach powiązanych</v>
          </cell>
          <cell r="T67">
            <v>0</v>
          </cell>
          <cell r="Z67">
            <v>0</v>
          </cell>
          <cell r="AF67">
            <v>0</v>
          </cell>
        </row>
        <row r="68">
          <cell r="B68" t="str">
            <v>- udziały lub akcje</v>
          </cell>
          <cell r="T68">
            <v>0</v>
          </cell>
          <cell r="Z68">
            <v>0</v>
          </cell>
          <cell r="AF68">
            <v>0</v>
          </cell>
        </row>
        <row r="69">
          <cell r="B69" t="str">
            <v>- inne papiery wartościowe</v>
          </cell>
          <cell r="T69">
            <v>0</v>
          </cell>
          <cell r="Z69">
            <v>0</v>
          </cell>
          <cell r="AF69">
            <v>0</v>
          </cell>
        </row>
        <row r="70">
          <cell r="B70" t="str">
            <v>- udzielone pożyczki</v>
          </cell>
          <cell r="T70">
            <v>0</v>
          </cell>
          <cell r="Z70">
            <v>0</v>
          </cell>
          <cell r="AF70">
            <v>0</v>
          </cell>
        </row>
        <row r="71">
          <cell r="B71" t="str">
            <v>- inne krótkoterminowe aktywa finansowe</v>
          </cell>
          <cell r="T71">
            <v>0</v>
          </cell>
          <cell r="Z71">
            <v>0</v>
          </cell>
          <cell r="AF71">
            <v>0</v>
          </cell>
        </row>
        <row r="72">
          <cell r="B72" t="str">
            <v>b) w pozostałych jednostkach</v>
          </cell>
          <cell r="T72">
            <v>0</v>
          </cell>
          <cell r="Z72">
            <v>0</v>
          </cell>
          <cell r="AF72">
            <v>0</v>
          </cell>
        </row>
        <row r="73">
          <cell r="B73" t="str">
            <v>- udziały lub akcje</v>
          </cell>
          <cell r="T73">
            <v>0</v>
          </cell>
          <cell r="Z73">
            <v>0</v>
          </cell>
          <cell r="AF73">
            <v>0</v>
          </cell>
        </row>
        <row r="74">
          <cell r="B74" t="str">
            <v>- inne papiery wartościowe</v>
          </cell>
          <cell r="T74">
            <v>0</v>
          </cell>
          <cell r="Z74">
            <v>0</v>
          </cell>
          <cell r="AF74">
            <v>0</v>
          </cell>
        </row>
        <row r="75">
          <cell r="B75" t="str">
            <v>- udzielone pożyczki</v>
          </cell>
          <cell r="T75">
            <v>0</v>
          </cell>
          <cell r="Z75">
            <v>0</v>
          </cell>
          <cell r="AF75">
            <v>0</v>
          </cell>
        </row>
        <row r="76">
          <cell r="B76" t="str">
            <v>- inne krótkoterminowe aktywa finansowe</v>
          </cell>
          <cell r="T76">
            <v>0</v>
          </cell>
          <cell r="Z76">
            <v>0</v>
          </cell>
          <cell r="AF76">
            <v>0</v>
          </cell>
        </row>
        <row r="77">
          <cell r="B77" t="str">
            <v>c) środki pieniężne i inne aktywa pieniężne</v>
          </cell>
          <cell r="T77">
            <v>70779.39</v>
          </cell>
          <cell r="Z77">
            <v>114977.63</v>
          </cell>
          <cell r="AF77">
            <v>145104.84</v>
          </cell>
        </row>
        <row r="78">
          <cell r="B78" t="str">
            <v>- środki pieniężne w kasie i na rachunkach</v>
          </cell>
          <cell r="T78">
            <v>70779.39</v>
          </cell>
          <cell r="Z78">
            <v>114977.63</v>
          </cell>
          <cell r="AF78">
            <v>145104.84</v>
          </cell>
        </row>
        <row r="79">
          <cell r="B79" t="str">
            <v>- inne środki pieniężne</v>
          </cell>
          <cell r="T79">
            <v>0</v>
          </cell>
          <cell r="Z79">
            <v>0</v>
          </cell>
          <cell r="AF79">
            <v>0</v>
          </cell>
        </row>
        <row r="80">
          <cell r="B80" t="str">
            <v>- inne aktywa pieniężne</v>
          </cell>
          <cell r="T80">
            <v>0</v>
          </cell>
          <cell r="Z80">
            <v>0</v>
          </cell>
          <cell r="AF80">
            <v>0</v>
          </cell>
        </row>
        <row r="81">
          <cell r="B81" t="str">
            <v>2. Inne inwestycje krótkoterminowe</v>
          </cell>
          <cell r="T81">
            <v>0</v>
          </cell>
          <cell r="Z81">
            <v>0</v>
          </cell>
          <cell r="AF81">
            <v>0</v>
          </cell>
        </row>
        <row r="82">
          <cell r="B82" t="str">
            <v>IV. Krótkoterminowe rozliczenia międzyokresowe</v>
          </cell>
          <cell r="T82">
            <v>32110.81</v>
          </cell>
          <cell r="Z82">
            <v>22275.439999999999</v>
          </cell>
          <cell r="AF82">
            <v>17964.07</v>
          </cell>
        </row>
        <row r="83">
          <cell r="B83" t="str">
            <v xml:space="preserve">AKTYWA RAZEM   </v>
          </cell>
          <cell r="T83">
            <v>6878031.0999999996</v>
          </cell>
          <cell r="Z83">
            <v>6097227.6799999997</v>
          </cell>
          <cell r="AF83">
            <v>5235814.6500000004</v>
          </cell>
        </row>
        <row r="85">
          <cell r="B85" t="str">
            <v>Tabela nr 1.2</v>
          </cell>
        </row>
        <row r="86">
          <cell r="B86" t="str">
            <v>PASYWA</v>
          </cell>
        </row>
        <row r="87">
          <cell r="B87" t="str">
            <v>Wyszczególnienie</v>
          </cell>
          <cell r="T87" t="str">
            <v>Bilans na dzień</v>
          </cell>
        </row>
        <row r="88">
          <cell r="T88" t="str">
            <v>31.12.2005</v>
          </cell>
          <cell r="Z88" t="str">
            <v>31.12.2004</v>
          </cell>
          <cell r="AF88" t="str">
            <v>31.12.2003</v>
          </cell>
        </row>
        <row r="89">
          <cell r="B89" t="str">
            <v>A. KAPITAŁ (FUNDUSZ) WŁASNY</v>
          </cell>
          <cell r="T89">
            <v>2731035.3200000003</v>
          </cell>
          <cell r="Z89">
            <v>1474567.4300000002</v>
          </cell>
          <cell r="AF89">
            <v>963998.67</v>
          </cell>
        </row>
        <row r="90">
          <cell r="B90" t="str">
            <v>I. Kapitał (fundusz) podstawowy</v>
          </cell>
          <cell r="T90">
            <v>735000</v>
          </cell>
          <cell r="Z90">
            <v>735000</v>
          </cell>
          <cell r="AF90">
            <v>735000</v>
          </cell>
        </row>
        <row r="91">
          <cell r="B91" t="str">
            <v>II. Należne wpłaty na kapitał podstawowy (wielkość ujemn.)</v>
          </cell>
          <cell r="T91">
            <v>0</v>
          </cell>
          <cell r="Z91">
            <v>0</v>
          </cell>
          <cell r="AF91">
            <v>0</v>
          </cell>
        </row>
        <row r="92">
          <cell r="B92" t="str">
            <v>III. Udziały (akcje) własne (wielkość ujemn.)</v>
          </cell>
          <cell r="T92">
            <v>0</v>
          </cell>
          <cell r="Z92">
            <v>0</v>
          </cell>
          <cell r="AF92">
            <v>0</v>
          </cell>
        </row>
        <row r="93">
          <cell r="B93" t="str">
            <v>IV. Kapitał (fundusz) zapasowy</v>
          </cell>
          <cell r="T93">
            <v>739567.43</v>
          </cell>
          <cell r="Z93">
            <v>228998.67</v>
          </cell>
          <cell r="AF93">
            <v>51626.51</v>
          </cell>
        </row>
        <row r="94">
          <cell r="B94" t="str">
            <v>V. Kapitał (fundusz) z aktualizacji wyceny</v>
          </cell>
          <cell r="T94">
            <v>0</v>
          </cell>
          <cell r="Z94">
            <v>0</v>
          </cell>
          <cell r="AF94">
            <v>0</v>
          </cell>
        </row>
        <row r="95">
          <cell r="B95" t="str">
            <v>VI. Pozostałe kapitały (fundusze) rezerwowe</v>
          </cell>
          <cell r="T95">
            <v>0</v>
          </cell>
          <cell r="Z95">
            <v>0</v>
          </cell>
          <cell r="AF95">
            <v>0</v>
          </cell>
        </row>
        <row r="96">
          <cell r="B96" t="str">
            <v>VII. Zysk (strata) z lat ubiegłych</v>
          </cell>
          <cell r="T96">
            <v>0</v>
          </cell>
          <cell r="Z96">
            <v>-23098</v>
          </cell>
          <cell r="AF96">
            <v>21307</v>
          </cell>
        </row>
        <row r="97">
          <cell r="B97" t="str">
            <v>VIII. Zysk (strata) netto</v>
          </cell>
          <cell r="T97">
            <v>1256467.8899999999</v>
          </cell>
          <cell r="Z97">
            <v>533666.76</v>
          </cell>
          <cell r="AF97">
            <v>156065.16</v>
          </cell>
        </row>
        <row r="98">
          <cell r="B98" t="str">
            <v>IX. Odpisy z zysku netto w ciagu roku obrotowego</v>
          </cell>
          <cell r="T98">
            <v>0</v>
          </cell>
          <cell r="Z98">
            <v>0</v>
          </cell>
          <cell r="AF98">
            <v>0</v>
          </cell>
        </row>
        <row r="99">
          <cell r="B99" t="str">
            <v>B. ZOBOWIĄZANIA I REZERWY NA ZOBOWIĄZANIA</v>
          </cell>
          <cell r="T99">
            <v>4146995.78</v>
          </cell>
          <cell r="Z99">
            <v>4622660.25</v>
          </cell>
          <cell r="AF99">
            <v>4271815.9799999995</v>
          </cell>
        </row>
        <row r="100">
          <cell r="B100" t="str">
            <v>I. Rezerwy na zobowiązania</v>
          </cell>
          <cell r="T100">
            <v>22015</v>
          </cell>
          <cell r="Z100">
            <v>72026</v>
          </cell>
          <cell r="AF100">
            <v>918</v>
          </cell>
        </row>
        <row r="101">
          <cell r="B101" t="str">
            <v>1. Rezerwa z tytułu odroczonego podatku dochodowego</v>
          </cell>
          <cell r="T101">
            <v>22015</v>
          </cell>
          <cell r="Z101">
            <v>72026</v>
          </cell>
          <cell r="AF101">
            <v>918</v>
          </cell>
        </row>
        <row r="102">
          <cell r="B102" t="str">
            <v>2. Rezerwa na świadczenia emerytalne i podobne</v>
          </cell>
          <cell r="T102">
            <v>0</v>
          </cell>
          <cell r="Z102">
            <v>0</v>
          </cell>
          <cell r="AF102">
            <v>0</v>
          </cell>
        </row>
        <row r="103">
          <cell r="B103" t="str">
            <v>- długoterminowa</v>
          </cell>
          <cell r="T103">
            <v>0</v>
          </cell>
          <cell r="Z103">
            <v>0</v>
          </cell>
          <cell r="AF103">
            <v>0</v>
          </cell>
        </row>
        <row r="104">
          <cell r="B104" t="str">
            <v>- krótkoterminowa</v>
          </cell>
          <cell r="T104">
            <v>0</v>
          </cell>
          <cell r="Z104">
            <v>0</v>
          </cell>
          <cell r="AF104">
            <v>0</v>
          </cell>
        </row>
        <row r="105">
          <cell r="B105" t="str">
            <v>3. Pozostałe rezerwy</v>
          </cell>
          <cell r="T105">
            <v>0</v>
          </cell>
          <cell r="Z105">
            <v>0</v>
          </cell>
          <cell r="AF105">
            <v>0</v>
          </cell>
        </row>
        <row r="106">
          <cell r="B106" t="str">
            <v>- długoterminowe</v>
          </cell>
          <cell r="T106">
            <v>0</v>
          </cell>
          <cell r="Z106">
            <v>0</v>
          </cell>
          <cell r="AF106">
            <v>0</v>
          </cell>
        </row>
        <row r="107">
          <cell r="B107" t="str">
            <v>- krótkoterminowe</v>
          </cell>
          <cell r="T107">
            <v>0</v>
          </cell>
          <cell r="Z107">
            <v>0</v>
          </cell>
          <cell r="AF107">
            <v>0</v>
          </cell>
        </row>
        <row r="108">
          <cell r="B108" t="str">
            <v>II. Zobowiązania długoterminowe</v>
          </cell>
          <cell r="T108">
            <v>1273460.8399999999</v>
          </cell>
          <cell r="Z108">
            <v>1889104.13</v>
          </cell>
          <cell r="AF108">
            <v>2418894.86</v>
          </cell>
        </row>
        <row r="109">
          <cell r="B109" t="str">
            <v>1. Wobec jednostek powiązanych</v>
          </cell>
          <cell r="T109">
            <v>245210.12</v>
          </cell>
          <cell r="Z109">
            <v>259135.73</v>
          </cell>
          <cell r="AF109">
            <v>299667.38</v>
          </cell>
        </row>
        <row r="110">
          <cell r="B110" t="str">
            <v>2. Wobec pozostałych jednostek</v>
          </cell>
          <cell r="T110">
            <v>1028250.72</v>
          </cell>
          <cell r="Z110">
            <v>1629968.4</v>
          </cell>
          <cell r="AF110">
            <v>2119227.48</v>
          </cell>
        </row>
        <row r="111">
          <cell r="B111" t="str">
            <v>a) kredyty i pożyczki</v>
          </cell>
          <cell r="T111">
            <v>1028250.72</v>
          </cell>
          <cell r="Z111">
            <v>1629968.4</v>
          </cell>
          <cell r="AF111">
            <v>2119227.48</v>
          </cell>
        </row>
        <row r="112">
          <cell r="B112" t="str">
            <v>b) z tytułu emisji dłużnych papierów wartościowych</v>
          </cell>
          <cell r="T112">
            <v>0</v>
          </cell>
          <cell r="Z112">
            <v>0</v>
          </cell>
          <cell r="AF112">
            <v>0</v>
          </cell>
        </row>
        <row r="113">
          <cell r="B113" t="str">
            <v>c) inne zobowiązania finansowe</v>
          </cell>
          <cell r="T113">
            <v>0</v>
          </cell>
          <cell r="Z113">
            <v>0</v>
          </cell>
          <cell r="AF113">
            <v>0</v>
          </cell>
        </row>
        <row r="114">
          <cell r="B114" t="str">
            <v>d) inne</v>
          </cell>
          <cell r="T114">
            <v>0</v>
          </cell>
          <cell r="Z114">
            <v>0</v>
          </cell>
          <cell r="AF114">
            <v>0</v>
          </cell>
        </row>
        <row r="115">
          <cell r="B115" t="str">
            <v>III. Zobowiązania krótkoterminowe</v>
          </cell>
          <cell r="T115">
            <v>2851519.94</v>
          </cell>
          <cell r="Z115">
            <v>2661530.1199999996</v>
          </cell>
          <cell r="AF115">
            <v>1852003.1199999999</v>
          </cell>
        </row>
        <row r="116">
          <cell r="B116" t="str">
            <v>1. Wobec jednostek powiązanych</v>
          </cell>
          <cell r="T116">
            <v>438238.8</v>
          </cell>
          <cell r="Z116">
            <v>461951.36</v>
          </cell>
          <cell r="AF116">
            <v>736029.69</v>
          </cell>
        </row>
        <row r="117">
          <cell r="B117" t="str">
            <v>a) z tytułu dostaw i usług, o okresie wymagalności:</v>
          </cell>
          <cell r="T117">
            <v>438238.8</v>
          </cell>
          <cell r="Z117">
            <v>461951.36</v>
          </cell>
          <cell r="AF117">
            <v>736029.69</v>
          </cell>
        </row>
        <row r="118">
          <cell r="B118" t="str">
            <v>- do 12 miesięcy</v>
          </cell>
          <cell r="T118">
            <v>438238.8</v>
          </cell>
          <cell r="Z118">
            <v>461951.36</v>
          </cell>
          <cell r="AF118">
            <v>736029.69</v>
          </cell>
        </row>
        <row r="119">
          <cell r="B119" t="str">
            <v>- powyżej 12 miesięcy</v>
          </cell>
          <cell r="T119">
            <v>0</v>
          </cell>
          <cell r="Z119">
            <v>0</v>
          </cell>
          <cell r="AF119">
            <v>0</v>
          </cell>
        </row>
        <row r="120">
          <cell r="B120" t="str">
            <v>b) inne</v>
          </cell>
          <cell r="T120">
            <v>0</v>
          </cell>
          <cell r="Z120">
            <v>0</v>
          </cell>
          <cell r="AF120">
            <v>0</v>
          </cell>
        </row>
        <row r="121">
          <cell r="B121" t="str">
            <v>2. Wobec pozostałych jednostek</v>
          </cell>
          <cell r="T121">
            <v>2384655.94</v>
          </cell>
          <cell r="Z121">
            <v>2179178.96</v>
          </cell>
          <cell r="AF121">
            <v>1094158.98</v>
          </cell>
        </row>
        <row r="122">
          <cell r="B122" t="str">
            <v>a) kredyty i pożyczki</v>
          </cell>
          <cell r="T122">
            <v>1685349.77</v>
          </cell>
          <cell r="Z122">
            <v>1740581.35</v>
          </cell>
          <cell r="AF122">
            <v>520961.24</v>
          </cell>
        </row>
        <row r="123">
          <cell r="B123" t="str">
            <v>b) z tytułu emisji dłużnych papierów wartościowych</v>
          </cell>
          <cell r="T123">
            <v>0</v>
          </cell>
          <cell r="Z123">
            <v>0</v>
          </cell>
          <cell r="AF123">
            <v>0</v>
          </cell>
        </row>
        <row r="124">
          <cell r="B124" t="str">
            <v>c) inne zobowiązania finansowe</v>
          </cell>
          <cell r="T124">
            <v>0</v>
          </cell>
          <cell r="Z124">
            <v>0</v>
          </cell>
          <cell r="AF124">
            <v>0</v>
          </cell>
        </row>
        <row r="125">
          <cell r="B125" t="str">
            <v>d) z tytułu dostaw i usług, o okresie wymagalności:</v>
          </cell>
          <cell r="T125">
            <v>546289.53</v>
          </cell>
          <cell r="Z125">
            <v>248310.77</v>
          </cell>
          <cell r="AF125">
            <v>418654.28</v>
          </cell>
        </row>
        <row r="126">
          <cell r="B126" t="str">
            <v>- do 12 miesięcy</v>
          </cell>
          <cell r="T126">
            <v>546289.53</v>
          </cell>
          <cell r="Z126">
            <v>248310.77</v>
          </cell>
          <cell r="AF126">
            <v>418654.28</v>
          </cell>
        </row>
        <row r="127">
          <cell r="B127" t="str">
            <v>- powyżej 12 miesięcy</v>
          </cell>
          <cell r="T127">
            <v>0</v>
          </cell>
          <cell r="Z127">
            <v>0</v>
          </cell>
          <cell r="AF127">
            <v>0</v>
          </cell>
        </row>
        <row r="128">
          <cell r="B128" t="str">
            <v>e) zaliczki otrzymane na dostawy</v>
          </cell>
          <cell r="T128">
            <v>0</v>
          </cell>
          <cell r="Z128">
            <v>0</v>
          </cell>
          <cell r="AF128">
            <v>0</v>
          </cell>
        </row>
        <row r="129">
          <cell r="B129" t="str">
            <v>f) zobowiązania wekslowe</v>
          </cell>
          <cell r="T129">
            <v>0</v>
          </cell>
          <cell r="Z129">
            <v>0</v>
          </cell>
          <cell r="AF129">
            <v>0</v>
          </cell>
        </row>
        <row r="130">
          <cell r="B130" t="str">
            <v>g) z tytułu podatków, ceł, ubezpieczeń i innych świadcz.</v>
          </cell>
          <cell r="T130">
            <v>151030.01999999999</v>
          </cell>
          <cell r="Z130">
            <v>119923.3</v>
          </cell>
          <cell r="AF130">
            <v>91645.73</v>
          </cell>
        </row>
        <row r="131">
          <cell r="B131" t="str">
            <v>h) z tytułu wynagrodzeń</v>
          </cell>
          <cell r="T131">
            <v>1986.62</v>
          </cell>
          <cell r="Z131">
            <v>68945.539999999994</v>
          </cell>
          <cell r="AF131">
            <v>61143.73</v>
          </cell>
        </row>
        <row r="132">
          <cell r="B132" t="str">
            <v>i) inne</v>
          </cell>
          <cell r="T132">
            <v>0</v>
          </cell>
          <cell r="Z132">
            <v>1418</v>
          </cell>
          <cell r="AF132">
            <v>1754</v>
          </cell>
        </row>
        <row r="133">
          <cell r="B133" t="str">
            <v>3. Fundusze specjalne</v>
          </cell>
          <cell r="T133">
            <v>28625.200000000001</v>
          </cell>
          <cell r="Z133">
            <v>20399.8</v>
          </cell>
          <cell r="AF133">
            <v>21814.45</v>
          </cell>
        </row>
        <row r="134">
          <cell r="B134" t="str">
            <v>IV. Rozliczenia międzyokresowe</v>
          </cell>
          <cell r="T134">
            <v>0</v>
          </cell>
          <cell r="Z134">
            <v>0</v>
          </cell>
          <cell r="AF134">
            <v>0</v>
          </cell>
        </row>
        <row r="135">
          <cell r="B135" t="str">
            <v>1. Ujemna wartość firmy</v>
          </cell>
          <cell r="T135">
            <v>0</v>
          </cell>
          <cell r="Z135">
            <v>0</v>
          </cell>
          <cell r="AF135">
            <v>0</v>
          </cell>
        </row>
        <row r="136">
          <cell r="B136" t="str">
            <v>2. Inne rozliczenia międzyokresowe</v>
          </cell>
          <cell r="T136">
            <v>0</v>
          </cell>
          <cell r="Z136">
            <v>0</v>
          </cell>
          <cell r="AF136">
            <v>0</v>
          </cell>
        </row>
        <row r="137">
          <cell r="B137" t="str">
            <v>- długoterminowe</v>
          </cell>
          <cell r="T137">
            <v>0</v>
          </cell>
          <cell r="Z137">
            <v>0</v>
          </cell>
          <cell r="AF137">
            <v>0</v>
          </cell>
        </row>
        <row r="138">
          <cell r="B138" t="str">
            <v>- krótkoterminowe</v>
          </cell>
          <cell r="T138">
            <v>0</v>
          </cell>
          <cell r="Z138">
            <v>0</v>
          </cell>
          <cell r="AF138">
            <v>0</v>
          </cell>
        </row>
        <row r="139">
          <cell r="B139" t="str">
            <v xml:space="preserve">PASYWA RAZEM   </v>
          </cell>
          <cell r="T139">
            <v>6878031.0999999996</v>
          </cell>
          <cell r="Z139">
            <v>6097227.6799999997</v>
          </cell>
          <cell r="AF139">
            <v>5235814.6499999994</v>
          </cell>
        </row>
        <row r="142">
          <cell r="B142" t="str">
            <v>Tabela nr 2.1</v>
          </cell>
        </row>
        <row r="143">
          <cell r="B143" t="str">
            <v>RACHUNEK ZYSKÓW I STRAT W WARIANCIE PORÓWNAWCZYM</v>
          </cell>
        </row>
        <row r="144">
          <cell r="B144" t="str">
            <v>Wyszczególnienie</v>
          </cell>
          <cell r="T144" t="str">
            <v>Rachunek zysków i strat za okres</v>
          </cell>
        </row>
        <row r="145">
          <cell r="T145" t="str">
            <v>od 01.01.2005        do 31.12.2005</v>
          </cell>
          <cell r="Z145" t="str">
            <v>od 01.01.2004        do 31.12.2004</v>
          </cell>
          <cell r="AF145" t="str">
            <v>od 01.01.2003        do 31.12.2003</v>
          </cell>
        </row>
        <row r="147">
          <cell r="B147" t="str">
            <v>A. PRZYCHODY NETTO ZE SPRZ. I ZRÓWN. Z NIMI, w tym:</v>
          </cell>
          <cell r="T147">
            <v>15589961.059999999</v>
          </cell>
          <cell r="Z147">
            <v>10194591.5</v>
          </cell>
          <cell r="AF147">
            <v>9033581.959999999</v>
          </cell>
        </row>
        <row r="148">
          <cell r="B148" t="str">
            <v>- od jednostek powiązanych</v>
          </cell>
          <cell r="T148">
            <v>14703403.859999999</v>
          </cell>
          <cell r="Z148">
            <v>9771952.8800000008</v>
          </cell>
          <cell r="AF148">
            <v>9170711.6899999995</v>
          </cell>
        </row>
        <row r="149">
          <cell r="B149" t="str">
            <v>I. Przychody netto ze sprzedaży produktów</v>
          </cell>
          <cell r="T149">
            <v>14575305.779999999</v>
          </cell>
          <cell r="Z149">
            <v>9661745.9100000001</v>
          </cell>
          <cell r="AF149">
            <v>9067772.9199999999</v>
          </cell>
        </row>
        <row r="150">
          <cell r="B150" t="str">
            <v xml:space="preserve">II. Zmiana stanu produktów (zwiększ. "+", zmniejsz. "-") </v>
          </cell>
          <cell r="T150">
            <v>572491.36</v>
          </cell>
          <cell r="Z150">
            <v>222419.56</v>
          </cell>
          <cell r="AF150">
            <v>-150686.24</v>
          </cell>
        </row>
        <row r="151">
          <cell r="B151" t="str">
            <v>III. Koszt wytworz. produktów na własne potrzeby jednostki</v>
          </cell>
          <cell r="T151">
            <v>0</v>
          </cell>
          <cell r="Z151">
            <v>0</v>
          </cell>
          <cell r="AF151">
            <v>0</v>
          </cell>
        </row>
        <row r="152">
          <cell r="B152" t="str">
            <v>IV. Przychody netto ze sprzedaży towarów i materiałów</v>
          </cell>
          <cell r="T152">
            <v>442163.92</v>
          </cell>
          <cell r="Z152">
            <v>310426.03000000003</v>
          </cell>
          <cell r="AF152">
            <v>116495.28</v>
          </cell>
        </row>
        <row r="153">
          <cell r="B153" t="str">
            <v>B. KOSZTY DZIAŁALNOŚCI OPERACYJNEJ</v>
          </cell>
          <cell r="T153">
            <v>13978575.980000002</v>
          </cell>
          <cell r="Z153">
            <v>9978125.6400000006</v>
          </cell>
          <cell r="AF153">
            <v>8256122.120000001</v>
          </cell>
        </row>
        <row r="154">
          <cell r="B154" t="str">
            <v>I. Amortyzacja</v>
          </cell>
          <cell r="T154">
            <v>509438.54</v>
          </cell>
          <cell r="Z154">
            <v>525322.48</v>
          </cell>
          <cell r="AF154">
            <v>301410.28000000003</v>
          </cell>
        </row>
        <row r="155">
          <cell r="B155" t="str">
            <v>II. Zużycie materiałów i energii</v>
          </cell>
          <cell r="T155">
            <v>9298314.5999999996</v>
          </cell>
          <cell r="Z155">
            <v>6201060.6500000004</v>
          </cell>
          <cell r="AF155">
            <v>5086479.5</v>
          </cell>
        </row>
        <row r="156">
          <cell r="B156" t="str">
            <v>III. Usługi obce</v>
          </cell>
          <cell r="T156">
            <v>1655966.8</v>
          </cell>
          <cell r="Z156">
            <v>1318396.8</v>
          </cell>
          <cell r="AF156">
            <v>1409034.7</v>
          </cell>
        </row>
        <row r="157">
          <cell r="B157" t="str">
            <v>IV. Podatki i opłaty, w tym:</v>
          </cell>
          <cell r="T157">
            <v>138984.31</v>
          </cell>
          <cell r="Z157">
            <v>132866.57</v>
          </cell>
          <cell r="AF157">
            <v>81507.649999999994</v>
          </cell>
        </row>
        <row r="158">
          <cell r="B158" t="str">
            <v>- podatek akcyzowy</v>
          </cell>
          <cell r="T158">
            <v>0</v>
          </cell>
          <cell r="Z158">
            <v>0</v>
          </cell>
          <cell r="AF158">
            <v>0</v>
          </cell>
        </row>
        <row r="159">
          <cell r="B159" t="str">
            <v>V. Wynagrodzenia</v>
          </cell>
          <cell r="T159">
            <v>1490101.64</v>
          </cell>
          <cell r="Z159">
            <v>1122741.02</v>
          </cell>
          <cell r="AF159">
            <v>947415.87</v>
          </cell>
        </row>
        <row r="160">
          <cell r="B160" t="str">
            <v>VI. Ubezpieczenia społeczne i inne świadczenia</v>
          </cell>
          <cell r="T160">
            <v>442415.63</v>
          </cell>
          <cell r="Z160">
            <v>353249.52</v>
          </cell>
          <cell r="AF160">
            <v>287067.99</v>
          </cell>
        </row>
        <row r="161">
          <cell r="B161" t="str">
            <v>VII. Pozostałe koszty rodzajowe</v>
          </cell>
          <cell r="T161">
            <v>107906</v>
          </cell>
          <cell r="Z161">
            <v>74141.58</v>
          </cell>
          <cell r="AF161">
            <v>61299.13</v>
          </cell>
        </row>
        <row r="162">
          <cell r="B162" t="str">
            <v>VIII. Wartość sprzedanych towarów i materiałów</v>
          </cell>
          <cell r="T162">
            <v>335448.46000000002</v>
          </cell>
          <cell r="Z162">
            <v>250347.02</v>
          </cell>
          <cell r="AF162">
            <v>81907</v>
          </cell>
        </row>
        <row r="163">
          <cell r="B163" t="str">
            <v>C. ZYSK (STRATA) ZE SPRZEDAŻY (A-B)</v>
          </cell>
          <cell r="T163">
            <v>1611385.0799999963</v>
          </cell>
          <cell r="Z163">
            <v>216465.8599999994</v>
          </cell>
          <cell r="AF163">
            <v>777459.83999999799</v>
          </cell>
        </row>
        <row r="164">
          <cell r="B164" t="str">
            <v>D. POZOSTAŁE PRZYCHODY OPERACYJNE</v>
          </cell>
          <cell r="T164">
            <v>27799.54</v>
          </cell>
          <cell r="Z164">
            <v>123765.6</v>
          </cell>
          <cell r="AF164">
            <v>5068.7700000000004</v>
          </cell>
        </row>
        <row r="165">
          <cell r="B165" t="str">
            <v>I. Zysk ze zbycia niefinansowych aktywów trwałych</v>
          </cell>
          <cell r="T165">
            <v>0</v>
          </cell>
          <cell r="Z165">
            <v>2966.86</v>
          </cell>
          <cell r="AF165">
            <v>5000</v>
          </cell>
        </row>
        <row r="166">
          <cell r="B166" t="str">
            <v>II. Dotacje</v>
          </cell>
          <cell r="T166">
            <v>0</v>
          </cell>
          <cell r="Z166">
            <v>0</v>
          </cell>
          <cell r="AF166">
            <v>0</v>
          </cell>
        </row>
        <row r="167">
          <cell r="B167" t="str">
            <v>III. Inne przychody operacyjne</v>
          </cell>
          <cell r="T167">
            <v>27799.54</v>
          </cell>
          <cell r="Z167">
            <v>120798.74</v>
          </cell>
          <cell r="AF167">
            <v>68.77</v>
          </cell>
        </row>
        <row r="168">
          <cell r="B168" t="str">
            <v>E. POZOSTAŁE KOSZTY OPERACYJNE</v>
          </cell>
          <cell r="T168">
            <v>11015.24</v>
          </cell>
          <cell r="Z168">
            <v>3233.06</v>
          </cell>
          <cell r="AF168">
            <v>21663.13</v>
          </cell>
        </row>
        <row r="169">
          <cell r="B169" t="str">
            <v>I. Strata ze zbycia niefinansowych aktywów trwałych</v>
          </cell>
          <cell r="T169">
            <v>6562.3</v>
          </cell>
          <cell r="Z169">
            <v>0</v>
          </cell>
          <cell r="AF169">
            <v>0</v>
          </cell>
        </row>
        <row r="170">
          <cell r="B170" t="str">
            <v>II. Aktualizacja wartości aktywów niefinansowych</v>
          </cell>
          <cell r="T170">
            <v>0</v>
          </cell>
          <cell r="Z170">
            <v>0</v>
          </cell>
          <cell r="AF170">
            <v>0</v>
          </cell>
        </row>
        <row r="171">
          <cell r="B171" t="str">
            <v>III. Inne koszty operacyjne</v>
          </cell>
          <cell r="T171">
            <v>4452.9399999999996</v>
          </cell>
          <cell r="Z171">
            <v>3233.06</v>
          </cell>
          <cell r="AF171">
            <v>21663.13</v>
          </cell>
        </row>
        <row r="172">
          <cell r="B172" t="str">
            <v>F. ZYSK (STRATA) Z DZIAŁALN. OPERACYJNEJ (C+D-E)</v>
          </cell>
          <cell r="T172">
            <v>1628169.3799999964</v>
          </cell>
          <cell r="Z172">
            <v>336998.39999999938</v>
          </cell>
          <cell r="AF172">
            <v>760865.479999998</v>
          </cell>
        </row>
        <row r="173">
          <cell r="B173" t="str">
            <v>G. PRZYCHODY FINANSOWE</v>
          </cell>
          <cell r="T173">
            <v>62149.02</v>
          </cell>
          <cell r="Z173">
            <v>507277.58999999997</v>
          </cell>
          <cell r="AF173">
            <v>587.01</v>
          </cell>
        </row>
        <row r="174">
          <cell r="B174" t="str">
            <v>I. Dywidendy i udziały w zyskach, w tym:</v>
          </cell>
          <cell r="T174">
            <v>0</v>
          </cell>
          <cell r="Z174">
            <v>0</v>
          </cell>
          <cell r="AF174">
            <v>0</v>
          </cell>
        </row>
        <row r="175">
          <cell r="B175" t="str">
            <v>- od jednostek powiązanych</v>
          </cell>
          <cell r="T175">
            <v>0</v>
          </cell>
          <cell r="Z175">
            <v>0</v>
          </cell>
          <cell r="AF175">
            <v>0</v>
          </cell>
        </row>
        <row r="176">
          <cell r="B176" t="str">
            <v>II. Odsetki, w tym:</v>
          </cell>
          <cell r="T176">
            <v>0</v>
          </cell>
          <cell r="Z176">
            <v>41.62</v>
          </cell>
          <cell r="AF176">
            <v>587.01</v>
          </cell>
        </row>
        <row r="177">
          <cell r="B177" t="str">
            <v>- od jednostek powiązanych</v>
          </cell>
          <cell r="T177">
            <v>0</v>
          </cell>
          <cell r="Z177">
            <v>0</v>
          </cell>
          <cell r="AF177">
            <v>0</v>
          </cell>
        </row>
        <row r="178">
          <cell r="B178" t="str">
            <v>III. Zysk ze zbycia inwestycji</v>
          </cell>
          <cell r="T178">
            <v>0</v>
          </cell>
          <cell r="Z178">
            <v>0</v>
          </cell>
          <cell r="AF178">
            <v>0</v>
          </cell>
        </row>
        <row r="179">
          <cell r="B179" t="str">
            <v>IV. Aktualizacja wartości inwestycji</v>
          </cell>
          <cell r="T179">
            <v>0</v>
          </cell>
          <cell r="Z179">
            <v>0</v>
          </cell>
          <cell r="AF179">
            <v>0</v>
          </cell>
        </row>
        <row r="180">
          <cell r="B180" t="str">
            <v>V. Inne</v>
          </cell>
          <cell r="T180">
            <v>62149.02</v>
          </cell>
          <cell r="Z180">
            <v>507235.97</v>
          </cell>
          <cell r="AF180">
            <v>0</v>
          </cell>
        </row>
        <row r="181">
          <cell r="B181" t="str">
            <v>H. KOSZTY FINANSOWE</v>
          </cell>
          <cell r="T181">
            <v>193261.51</v>
          </cell>
          <cell r="Z181">
            <v>159069.23000000001</v>
          </cell>
          <cell r="AF181">
            <v>485861.33</v>
          </cell>
        </row>
        <row r="182">
          <cell r="B182" t="str">
            <v>I. Odsetki, w tym:</v>
          </cell>
          <cell r="T182">
            <v>185761.51</v>
          </cell>
          <cell r="Z182">
            <v>148069.23000000001</v>
          </cell>
          <cell r="AF182">
            <v>60904.81</v>
          </cell>
        </row>
        <row r="183">
          <cell r="B183" t="str">
            <v>- dla jednostek powiązanych</v>
          </cell>
          <cell r="T183">
            <v>15348.64</v>
          </cell>
          <cell r="Z183">
            <v>16343.95</v>
          </cell>
          <cell r="AF183">
            <v>18050.96</v>
          </cell>
        </row>
        <row r="184">
          <cell r="B184" t="str">
            <v>II. Strata ze zbycia inwestycji</v>
          </cell>
          <cell r="T184">
            <v>0</v>
          </cell>
          <cell r="Z184">
            <v>0</v>
          </cell>
          <cell r="AF184">
            <v>0</v>
          </cell>
        </row>
        <row r="185">
          <cell r="B185" t="str">
            <v>III. Aktualizacja wartości inwestycji</v>
          </cell>
          <cell r="T185">
            <v>0</v>
          </cell>
          <cell r="Z185">
            <v>0</v>
          </cell>
          <cell r="AF185">
            <v>0</v>
          </cell>
        </row>
        <row r="186">
          <cell r="B186" t="str">
            <v>IV. Inne</v>
          </cell>
          <cell r="T186">
            <v>7500</v>
          </cell>
          <cell r="Z186">
            <v>11000</v>
          </cell>
          <cell r="AF186">
            <v>424956.52</v>
          </cell>
        </row>
        <row r="187">
          <cell r="B187" t="str">
            <v>I. ZYSK (STRATA) Z DZIAŁALN. GOSPODARCZ. (F+G-H)</v>
          </cell>
          <cell r="T187">
            <v>1497056.8899999964</v>
          </cell>
          <cell r="Z187">
            <v>685206.75999999931</v>
          </cell>
          <cell r="AF187">
            <v>275591.159999998</v>
          </cell>
        </row>
        <row r="188">
          <cell r="B188" t="str">
            <v>J. WYNIK ZDARZEŃ NADZWYCZAJNYCH (J.I.-J.II.)</v>
          </cell>
          <cell r="T188">
            <v>0</v>
          </cell>
          <cell r="Z188">
            <v>0</v>
          </cell>
          <cell r="AF188">
            <v>0</v>
          </cell>
        </row>
        <row r="189">
          <cell r="B189" t="str">
            <v>I. Zyski nadzwyczajne</v>
          </cell>
          <cell r="T189">
            <v>0</v>
          </cell>
          <cell r="Z189">
            <v>0</v>
          </cell>
          <cell r="AF189">
            <v>0</v>
          </cell>
        </row>
        <row r="190">
          <cell r="B190" t="str">
            <v>II. Straty nadzwyczajne</v>
          </cell>
          <cell r="T190">
            <v>0</v>
          </cell>
          <cell r="Z190">
            <v>0</v>
          </cell>
          <cell r="AF190">
            <v>0</v>
          </cell>
        </row>
        <row r="191">
          <cell r="B191" t="str">
            <v>K. ZYSK (STRATA) BRUTTO (I±J)</v>
          </cell>
          <cell r="T191">
            <v>1497056.8899999964</v>
          </cell>
          <cell r="Z191">
            <v>685206.75999999931</v>
          </cell>
          <cell r="AF191">
            <v>275591.159999998</v>
          </cell>
        </row>
        <row r="192">
          <cell r="B192" t="str">
            <v>L. PODATEK DOCHODOWY</v>
          </cell>
          <cell r="T192">
            <v>240589</v>
          </cell>
          <cell r="Z192">
            <v>151540</v>
          </cell>
          <cell r="AF192">
            <v>119526</v>
          </cell>
        </row>
        <row r="193">
          <cell r="B193" t="str">
            <v>M. POZOSTAŁE OBOWIĄZKOWE ZMNIEJSZENIA ZYSKU</v>
          </cell>
          <cell r="T193">
            <v>0</v>
          </cell>
          <cell r="Z193">
            <v>0</v>
          </cell>
          <cell r="AF193">
            <v>0</v>
          </cell>
        </row>
        <row r="194">
          <cell r="B194" t="str">
            <v>N. ZYSK (STRATA) NETTO (K-L-M)</v>
          </cell>
          <cell r="T194">
            <v>1256467.8899999964</v>
          </cell>
          <cell r="Z194">
            <v>533666.75999999931</v>
          </cell>
          <cell r="AF194">
            <v>156065.159999998</v>
          </cell>
        </row>
        <row r="197">
          <cell r="B197" t="str">
            <v>Tabela nr 2.2</v>
          </cell>
        </row>
        <row r="198">
          <cell r="B198" t="str">
            <v>RACHUNEK ZYSKÓW I STRAT W WARIANCIE KALKULACYJNYM</v>
          </cell>
        </row>
        <row r="199">
          <cell r="B199" t="str">
            <v>Wyszczególnienie</v>
          </cell>
          <cell r="T199" t="str">
            <v>Rachunek zysków i strat za okres</v>
          </cell>
        </row>
        <row r="200">
          <cell r="T200" t="str">
            <v>od 01.01.2005        do 31.12.2005</v>
          </cell>
          <cell r="Z200" t="str">
            <v>od 01.01.2004        do 31.12.2004</v>
          </cell>
          <cell r="AF200" t="str">
            <v>od 01.01.2003        do 31.12.2003</v>
          </cell>
        </row>
        <row r="202">
          <cell r="B202" t="str">
            <v>A. PRZYCH. NETTO ZE SPRZ. PROD., TOW. I MAT., w tym:</v>
          </cell>
          <cell r="T202">
            <v>0</v>
          </cell>
          <cell r="Z202">
            <v>0</v>
          </cell>
          <cell r="AF202">
            <v>0</v>
          </cell>
        </row>
        <row r="203">
          <cell r="B203" t="str">
            <v>- od jednostek powiązanych</v>
          </cell>
        </row>
        <row r="204">
          <cell r="B204" t="str">
            <v>I. Przychody netto ze sprzedaży produktów</v>
          </cell>
        </row>
        <row r="205">
          <cell r="B205" t="str">
            <v>II. Przychody netto ze sprzedaży towarów i materiałów</v>
          </cell>
        </row>
        <row r="206">
          <cell r="B206" t="str">
            <v>B. KOSZTY SPRZEDANYCH PROD., TOW. I MAT., w tym:</v>
          </cell>
          <cell r="T206">
            <v>0</v>
          </cell>
          <cell r="Z206">
            <v>0</v>
          </cell>
          <cell r="AF206">
            <v>0</v>
          </cell>
        </row>
        <row r="207">
          <cell r="B207" t="str">
            <v>- jednostkom powiązanym</v>
          </cell>
        </row>
        <row r="208">
          <cell r="B208" t="str">
            <v>I. Koszt wytworzenia sprzedanych produktów</v>
          </cell>
        </row>
        <row r="209">
          <cell r="B209" t="str">
            <v>II. Wartość sprzedanych towarów i materiałów</v>
          </cell>
        </row>
        <row r="210">
          <cell r="B210" t="str">
            <v>C. ZYSK (STRATA) BRUTTO ZE SPRZEDAŻY (A-B)</v>
          </cell>
          <cell r="T210">
            <v>0</v>
          </cell>
          <cell r="Z210">
            <v>0</v>
          </cell>
          <cell r="AF210">
            <v>0</v>
          </cell>
        </row>
        <row r="211">
          <cell r="B211" t="str">
            <v>D. KOSZTY SPRZEDAŻY</v>
          </cell>
        </row>
        <row r="212">
          <cell r="B212" t="str">
            <v>E. KOSZTY OGÓLNEGO ZARZĄDU</v>
          </cell>
        </row>
        <row r="213">
          <cell r="B213" t="str">
            <v>F. ZYSK/STRATA ZE SPRZEDAŻY (C-D-E)</v>
          </cell>
          <cell r="T213">
            <v>0</v>
          </cell>
          <cell r="Z213">
            <v>0</v>
          </cell>
          <cell r="AF213">
            <v>0</v>
          </cell>
        </row>
        <row r="214">
          <cell r="B214" t="str">
            <v>G. POZOSTAŁE PRZYCHODY OPERACYJNE</v>
          </cell>
          <cell r="T214">
            <v>0</v>
          </cell>
          <cell r="Z214">
            <v>0</v>
          </cell>
          <cell r="AF214">
            <v>0</v>
          </cell>
        </row>
        <row r="215">
          <cell r="B215" t="str">
            <v>I. Zysk ze zbycia niefinansowych aktywów trwałych</v>
          </cell>
        </row>
        <row r="216">
          <cell r="B216" t="str">
            <v>II. Dotacje</v>
          </cell>
        </row>
        <row r="217">
          <cell r="B217" t="str">
            <v>III. Inne przychody operacyjne</v>
          </cell>
        </row>
        <row r="218">
          <cell r="B218" t="str">
            <v>H. POZOSTAŁE KOSZTY OPERACYJNE</v>
          </cell>
          <cell r="T218">
            <v>0</v>
          </cell>
          <cell r="Z218">
            <v>0</v>
          </cell>
          <cell r="AF218">
            <v>0</v>
          </cell>
        </row>
        <row r="219">
          <cell r="B219" t="str">
            <v>I. Strata ze zbycia niefinansowych aktywów trwałych</v>
          </cell>
        </row>
        <row r="220">
          <cell r="B220" t="str">
            <v>II. Aktualizacja wartości aktywów niefinansowych</v>
          </cell>
        </row>
        <row r="221">
          <cell r="B221" t="str">
            <v>III. Inne koszty operacyjne</v>
          </cell>
        </row>
        <row r="222">
          <cell r="B222" t="str">
            <v>I. ZYSK (STRATA) Z DZIAŁALN. OPERACYJNEJ (F+G-H)</v>
          </cell>
          <cell r="T222">
            <v>0</v>
          </cell>
          <cell r="Z222">
            <v>0</v>
          </cell>
          <cell r="AF222">
            <v>0</v>
          </cell>
        </row>
        <row r="223">
          <cell r="B223" t="str">
            <v>J. PRZYCHODY FINANSOWE</v>
          </cell>
          <cell r="T223">
            <v>0</v>
          </cell>
          <cell r="Z223">
            <v>0</v>
          </cell>
          <cell r="AF223">
            <v>0</v>
          </cell>
        </row>
        <row r="224">
          <cell r="B224" t="str">
            <v>I. Dywidendy i udziały w zyskach, w tym:</v>
          </cell>
        </row>
        <row r="225">
          <cell r="B225" t="str">
            <v>- od jednostek powiązanych</v>
          </cell>
        </row>
        <row r="226">
          <cell r="B226" t="str">
            <v>II. Odsetki, w tym:</v>
          </cell>
        </row>
        <row r="227">
          <cell r="B227" t="str">
            <v>- od jednostek powiązanych</v>
          </cell>
        </row>
        <row r="228">
          <cell r="B228" t="str">
            <v>III. Zysk ze zbycia inwestycji</v>
          </cell>
        </row>
        <row r="229">
          <cell r="B229" t="str">
            <v>IV. Aktualizacja wartości inwestycji</v>
          </cell>
        </row>
        <row r="230">
          <cell r="B230" t="str">
            <v>V. Inne</v>
          </cell>
        </row>
        <row r="231">
          <cell r="B231" t="str">
            <v>K. KOSZTY FINANSOWE</v>
          </cell>
          <cell r="T231">
            <v>0</v>
          </cell>
          <cell r="Z231">
            <v>0</v>
          </cell>
          <cell r="AF231">
            <v>0</v>
          </cell>
        </row>
        <row r="232">
          <cell r="B232" t="str">
            <v>I. Odsetki, w tym:</v>
          </cell>
        </row>
        <row r="233">
          <cell r="B233" t="str">
            <v>- dla jednostek powiązanych</v>
          </cell>
        </row>
        <row r="234">
          <cell r="B234" t="str">
            <v>II. Strata ze zbycia inwestycji</v>
          </cell>
        </row>
        <row r="235">
          <cell r="B235" t="str">
            <v>III. Aktualizacja wartości inwestycji</v>
          </cell>
        </row>
        <row r="236">
          <cell r="B236" t="str">
            <v>IV. Inne</v>
          </cell>
        </row>
        <row r="237">
          <cell r="B237" t="str">
            <v>L. ZYSK (STRATA) Z DZIAŁALN. GOSPODARCZ. (I+J-K)</v>
          </cell>
          <cell r="T237">
            <v>0</v>
          </cell>
          <cell r="Z237">
            <v>0</v>
          </cell>
          <cell r="AF237">
            <v>0</v>
          </cell>
        </row>
        <row r="238">
          <cell r="B238" t="str">
            <v>M. WYNIK ZDARZEŃ NADZWYCZAJNYCH (M.I.-M.II.)</v>
          </cell>
          <cell r="T238">
            <v>0</v>
          </cell>
          <cell r="Z238">
            <v>0</v>
          </cell>
          <cell r="AF238">
            <v>0</v>
          </cell>
        </row>
        <row r="239">
          <cell r="B239" t="str">
            <v>I. Zyski nadzwyczajne</v>
          </cell>
        </row>
        <row r="240">
          <cell r="B240" t="str">
            <v>II. Straty nadzwyczajne</v>
          </cell>
        </row>
        <row r="241">
          <cell r="B241" t="str">
            <v>N. ZYSK (STRATA) BRUTTO (L±M)</v>
          </cell>
          <cell r="T241">
            <v>0</v>
          </cell>
          <cell r="Z241">
            <v>0</v>
          </cell>
          <cell r="AF241">
            <v>0</v>
          </cell>
        </row>
        <row r="242">
          <cell r="B242" t="str">
            <v>O. PODATEK DOCHODOWY</v>
          </cell>
        </row>
        <row r="243">
          <cell r="B243" t="str">
            <v>P. POZOSTAŁE OBOWIĄZKOWE ZMNIEJSZENIA ZYSKU</v>
          </cell>
        </row>
        <row r="244">
          <cell r="B244" t="str">
            <v>R. ZYSK (STRATA) NETTO (N-O-P)</v>
          </cell>
          <cell r="T244">
            <v>0</v>
          </cell>
          <cell r="Z244">
            <v>0</v>
          </cell>
          <cell r="AF244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9837D-59B6-4E9A-94DC-FA331BAF68C6}">
  <sheetPr>
    <tabColor rgb="FF92D050"/>
    <pageSetUpPr fitToPage="1"/>
  </sheetPr>
  <dimension ref="A1:K93"/>
  <sheetViews>
    <sheetView showGridLines="0" view="pageBreakPreview" zoomScaleNormal="130" zoomScaleSheetLayoutView="100" workbookViewId="0">
      <selection activeCell="J30" sqref="J30"/>
    </sheetView>
  </sheetViews>
  <sheetFormatPr defaultColWidth="9.140625" defaultRowHeight="14.25"/>
  <cols>
    <col min="1" max="1" width="53.28515625" style="26" customWidth="1"/>
    <col min="2" max="2" width="7.85546875" style="27" customWidth="1"/>
    <col min="3" max="5" width="16.85546875" style="27" customWidth="1"/>
    <col min="6" max="16384" width="9.140625" style="2"/>
  </cols>
  <sheetData>
    <row r="1" spans="1:5" ht="43.5" customHeight="1">
      <c r="A1" s="1" t="s">
        <v>0</v>
      </c>
      <c r="B1" s="1"/>
      <c r="C1" s="1"/>
      <c r="D1" s="1"/>
      <c r="E1" s="1"/>
    </row>
    <row r="2" spans="1:5" ht="33" customHeight="1">
      <c r="A2" s="3" t="s">
        <v>1</v>
      </c>
      <c r="B2" s="3"/>
      <c r="C2" s="3"/>
      <c r="D2" s="3"/>
      <c r="E2" s="3"/>
    </row>
    <row r="3" spans="1:5" ht="21.75" customHeight="1">
      <c r="A3" s="4" t="s">
        <v>2</v>
      </c>
      <c r="B3" s="4"/>
      <c r="C3" s="4"/>
      <c r="D3" s="4"/>
      <c r="E3" s="4"/>
    </row>
    <row r="4" spans="1:5" ht="14.25" customHeight="1">
      <c r="A4" s="5" t="s">
        <v>3</v>
      </c>
      <c r="B4" s="6" t="s">
        <v>4</v>
      </c>
      <c r="C4" s="7" t="s">
        <v>5</v>
      </c>
      <c r="D4" s="7"/>
      <c r="E4" s="7"/>
    </row>
    <row r="5" spans="1:5" ht="25.5">
      <c r="A5" s="8"/>
      <c r="B5" s="9"/>
      <c r="C5" s="10" t="s">
        <v>6</v>
      </c>
      <c r="D5" s="10" t="s">
        <v>7</v>
      </c>
      <c r="E5" s="10" t="s">
        <v>8</v>
      </c>
    </row>
    <row r="6" spans="1:5" ht="18.75" customHeight="1">
      <c r="A6" s="11" t="s">
        <v>9</v>
      </c>
      <c r="B6" s="12"/>
      <c r="C6" s="13">
        <f>SUM(C7:C14)</f>
        <v>56742000</v>
      </c>
      <c r="D6" s="13">
        <v>57119000</v>
      </c>
      <c r="E6" s="13">
        <f>SUM(E7:E14)</f>
        <v>59246000</v>
      </c>
    </row>
    <row r="7" spans="1:5" ht="18.75" customHeight="1">
      <c r="A7" s="14" t="s">
        <v>10</v>
      </c>
      <c r="B7" s="15">
        <v>10</v>
      </c>
      <c r="C7" s="16">
        <v>11941000</v>
      </c>
      <c r="D7" s="16">
        <v>11668000</v>
      </c>
      <c r="E7" s="16">
        <v>13025000</v>
      </c>
    </row>
    <row r="8" spans="1:5" ht="18.75" customHeight="1">
      <c r="A8" s="14" t="s">
        <v>11</v>
      </c>
      <c r="B8" s="15"/>
      <c r="C8" s="16">
        <v>0</v>
      </c>
      <c r="D8" s="16">
        <v>0</v>
      </c>
      <c r="E8" s="16">
        <v>0</v>
      </c>
    </row>
    <row r="9" spans="1:5" ht="18.75" customHeight="1">
      <c r="A9" s="14" t="s">
        <v>12</v>
      </c>
      <c r="B9" s="15">
        <v>11</v>
      </c>
      <c r="C9" s="16">
        <v>38379000</v>
      </c>
      <c r="D9" s="16">
        <v>38379000</v>
      </c>
      <c r="E9" s="16">
        <v>38379000</v>
      </c>
    </row>
    <row r="10" spans="1:5" ht="18.75" customHeight="1">
      <c r="A10" s="14" t="s">
        <v>13</v>
      </c>
      <c r="B10" s="15"/>
      <c r="C10" s="16">
        <v>5162000</v>
      </c>
      <c r="D10" s="16">
        <v>5636000</v>
      </c>
      <c r="E10" s="16">
        <v>5853000</v>
      </c>
    </row>
    <row r="11" spans="1:5" ht="18.75" customHeight="1">
      <c r="A11" s="14" t="s">
        <v>14</v>
      </c>
      <c r="B11" s="15"/>
      <c r="C11" s="16">
        <v>130000</v>
      </c>
      <c r="D11" s="16">
        <v>129000</v>
      </c>
      <c r="E11" s="16">
        <v>55000</v>
      </c>
    </row>
    <row r="12" spans="1:5" ht="18.75" customHeight="1">
      <c r="A12" s="14" t="s">
        <v>15</v>
      </c>
      <c r="B12" s="15">
        <v>9</v>
      </c>
      <c r="C12" s="16">
        <v>1130000</v>
      </c>
      <c r="D12" s="16">
        <v>1307000</v>
      </c>
      <c r="E12" s="16">
        <v>1934000</v>
      </c>
    </row>
    <row r="13" spans="1:5" ht="18.75" customHeight="1">
      <c r="A13" s="14" t="s">
        <v>16</v>
      </c>
      <c r="B13" s="15"/>
      <c r="C13" s="16">
        <v>0</v>
      </c>
      <c r="D13" s="16">
        <v>0</v>
      </c>
      <c r="E13" s="16">
        <v>0</v>
      </c>
    </row>
    <row r="14" spans="1:5" ht="18.75" customHeight="1">
      <c r="A14" s="14" t="s">
        <v>17</v>
      </c>
      <c r="B14" s="15"/>
      <c r="C14" s="16">
        <v>0</v>
      </c>
      <c r="D14" s="16">
        <v>0</v>
      </c>
      <c r="E14" s="16">
        <v>0</v>
      </c>
    </row>
    <row r="15" spans="1:5" ht="18.75" customHeight="1">
      <c r="A15" s="11" t="s">
        <v>18</v>
      </c>
      <c r="B15" s="12"/>
      <c r="C15" s="13">
        <f>SUM(C16:C23)</f>
        <v>65682000</v>
      </c>
      <c r="D15" s="13">
        <f>SUM(D16:D23)</f>
        <v>79851000</v>
      </c>
      <c r="E15" s="13">
        <f>SUM(E16:E23)</f>
        <v>60127000</v>
      </c>
    </row>
    <row r="16" spans="1:5" ht="18.75" customHeight="1">
      <c r="A16" s="14" t="s">
        <v>19</v>
      </c>
      <c r="B16" s="15">
        <v>12</v>
      </c>
      <c r="C16" s="16">
        <v>9285000</v>
      </c>
      <c r="D16" s="16">
        <v>8580000</v>
      </c>
      <c r="E16" s="16">
        <v>7680000</v>
      </c>
    </row>
    <row r="17" spans="1:5" ht="18.75" customHeight="1">
      <c r="A17" s="14" t="s">
        <v>20</v>
      </c>
      <c r="B17" s="15">
        <v>13</v>
      </c>
      <c r="C17" s="16">
        <v>28696000</v>
      </c>
      <c r="D17" s="16">
        <v>50713000</v>
      </c>
      <c r="E17" s="16">
        <v>16551000</v>
      </c>
    </row>
    <row r="18" spans="1:5" ht="18.75" customHeight="1">
      <c r="A18" s="14" t="s">
        <v>21</v>
      </c>
      <c r="B18" s="15">
        <v>14</v>
      </c>
      <c r="C18" s="16">
        <v>15069000</v>
      </c>
      <c r="D18" s="16">
        <v>11401000</v>
      </c>
      <c r="E18" s="16">
        <v>15039000</v>
      </c>
    </row>
    <row r="19" spans="1:5" ht="18.75" customHeight="1">
      <c r="A19" s="14" t="s">
        <v>16</v>
      </c>
      <c r="B19" s="15"/>
      <c r="C19" s="16">
        <v>1408000</v>
      </c>
      <c r="D19" s="16">
        <v>962000</v>
      </c>
      <c r="E19" s="16">
        <v>686000</v>
      </c>
    </row>
    <row r="20" spans="1:5" ht="18.75" customHeight="1">
      <c r="A20" s="14" t="s">
        <v>22</v>
      </c>
      <c r="B20" s="15">
        <v>9</v>
      </c>
      <c r="C20" s="16">
        <v>2430000</v>
      </c>
      <c r="D20" s="16">
        <v>2672000</v>
      </c>
      <c r="E20" s="16">
        <v>2008000</v>
      </c>
    </row>
    <row r="21" spans="1:5" ht="18.75" customHeight="1">
      <c r="A21" s="14" t="s">
        <v>23</v>
      </c>
      <c r="B21" s="15"/>
      <c r="C21" s="16">
        <v>0</v>
      </c>
      <c r="D21" s="16">
        <v>0</v>
      </c>
      <c r="E21" s="16">
        <v>0</v>
      </c>
    </row>
    <row r="22" spans="1:5" ht="18.75" customHeight="1">
      <c r="A22" s="14" t="s">
        <v>24</v>
      </c>
      <c r="B22" s="15"/>
      <c r="C22" s="16">
        <v>8794000</v>
      </c>
      <c r="D22" s="16">
        <v>5523000</v>
      </c>
      <c r="E22" s="16">
        <v>18163000</v>
      </c>
    </row>
    <row r="23" spans="1:5" ht="18.75" customHeight="1">
      <c r="A23" s="14" t="s">
        <v>25</v>
      </c>
      <c r="B23" s="15"/>
      <c r="C23" s="16">
        <v>0</v>
      </c>
      <c r="D23" s="16"/>
      <c r="E23" s="16"/>
    </row>
    <row r="24" spans="1:5" ht="18.75" customHeight="1">
      <c r="A24" s="17" t="s">
        <v>26</v>
      </c>
      <c r="B24" s="18"/>
      <c r="C24" s="19">
        <f>SUM(C6,C15)</f>
        <v>122424000</v>
      </c>
      <c r="D24" s="19">
        <f>SUM(D6,D15)</f>
        <v>136970000</v>
      </c>
      <c r="E24" s="19">
        <f>SUM(E6,E15)</f>
        <v>119373000</v>
      </c>
    </row>
    <row r="25" spans="1:5" ht="9.75" customHeight="1">
      <c r="A25" s="20"/>
      <c r="B25" s="21"/>
      <c r="C25" s="22"/>
      <c r="D25" s="22"/>
      <c r="E25" s="22"/>
    </row>
    <row r="26" spans="1:5" hidden="1">
      <c r="A26" s="23"/>
      <c r="B26" s="24"/>
      <c r="C26" s="25"/>
      <c r="D26" s="25"/>
      <c r="E26" s="25"/>
    </row>
    <row r="27" spans="1:5" ht="24" hidden="1" customHeight="1">
      <c r="A27" s="4" t="s">
        <v>27</v>
      </c>
      <c r="B27" s="4"/>
      <c r="C27" s="4"/>
      <c r="D27" s="4"/>
      <c r="E27" s="4"/>
    </row>
    <row r="28" spans="1:5">
      <c r="A28" s="4" t="s">
        <v>28</v>
      </c>
      <c r="B28" s="4"/>
      <c r="C28" s="4"/>
      <c r="D28" s="4"/>
      <c r="E28" s="4"/>
    </row>
    <row r="29" spans="1:5">
      <c r="A29" s="5" t="s">
        <v>29</v>
      </c>
      <c r="B29" s="6" t="s">
        <v>4</v>
      </c>
      <c r="C29" s="7" t="s">
        <v>5</v>
      </c>
      <c r="D29" s="7"/>
      <c r="E29" s="7"/>
    </row>
    <row r="30" spans="1:5" ht="25.5">
      <c r="A30" s="8"/>
      <c r="B30" s="9"/>
      <c r="C30" s="10" t="str">
        <f>C5</f>
        <v>Stan na 
31/03/2019</v>
      </c>
      <c r="D30" s="10" t="str">
        <f>D5</f>
        <v>Stan na 
31/12/2018</v>
      </c>
      <c r="E30" s="10" t="str">
        <f>E5</f>
        <v>Stan na 
31/03/2018</v>
      </c>
    </row>
    <row r="31" spans="1:5" ht="16.5" customHeight="1">
      <c r="A31" s="11" t="s">
        <v>30</v>
      </c>
      <c r="B31" s="12"/>
      <c r="C31" s="13">
        <f>SUM(C32:C37)</f>
        <v>87213000</v>
      </c>
      <c r="D31" s="13">
        <f>SUM(D32:D37)</f>
        <v>86731000</v>
      </c>
      <c r="E31" s="13">
        <f>SUM(E32:E37)</f>
        <v>81730000</v>
      </c>
    </row>
    <row r="32" spans="1:5" ht="16.5" customHeight="1">
      <c r="A32" s="14" t="s">
        <v>31</v>
      </c>
      <c r="B32" s="15">
        <v>15</v>
      </c>
      <c r="C32" s="16">
        <v>3707000</v>
      </c>
      <c r="D32" s="16">
        <v>3707000</v>
      </c>
      <c r="E32" s="16">
        <v>3707000</v>
      </c>
    </row>
    <row r="33" spans="1:5" ht="16.5" customHeight="1">
      <c r="A33" s="14" t="s">
        <v>32</v>
      </c>
      <c r="B33" s="15"/>
      <c r="C33" s="16">
        <v>38412000</v>
      </c>
      <c r="D33" s="16">
        <v>38412000</v>
      </c>
      <c r="E33" s="16">
        <v>38412000</v>
      </c>
    </row>
    <row r="34" spans="1:5" ht="16.5" customHeight="1">
      <c r="A34" s="14" t="s">
        <v>33</v>
      </c>
      <c r="B34" s="15">
        <v>16</v>
      </c>
      <c r="C34" s="16">
        <v>45094000</v>
      </c>
      <c r="D34" s="16">
        <v>44612000</v>
      </c>
      <c r="E34" s="16">
        <v>39611000</v>
      </c>
    </row>
    <row r="35" spans="1:5" ht="16.5" customHeight="1">
      <c r="A35" s="14" t="s">
        <v>34</v>
      </c>
      <c r="B35" s="15"/>
      <c r="C35" s="16">
        <v>0</v>
      </c>
      <c r="D35" s="16">
        <v>0</v>
      </c>
      <c r="E35" s="16">
        <v>0</v>
      </c>
    </row>
    <row r="36" spans="1:5" ht="27.75" customHeight="1">
      <c r="A36" s="14" t="s">
        <v>35</v>
      </c>
      <c r="B36" s="15"/>
      <c r="C36" s="16">
        <v>0</v>
      </c>
      <c r="D36" s="16">
        <v>0</v>
      </c>
      <c r="E36" s="16">
        <v>0</v>
      </c>
    </row>
    <row r="37" spans="1:5" ht="30" customHeight="1">
      <c r="A37" s="14" t="s">
        <v>36</v>
      </c>
      <c r="B37" s="15"/>
      <c r="C37" s="16">
        <v>0</v>
      </c>
      <c r="D37" s="16">
        <v>0</v>
      </c>
      <c r="E37" s="16">
        <v>0</v>
      </c>
    </row>
    <row r="38" spans="1:5" ht="16.5" customHeight="1">
      <c r="A38" s="11" t="s">
        <v>37</v>
      </c>
      <c r="B38" s="12"/>
      <c r="C38" s="13">
        <f>SUM(C39,C49)</f>
        <v>35211000</v>
      </c>
      <c r="D38" s="13">
        <f>SUM(D39,D49)</f>
        <v>50239000</v>
      </c>
      <c r="E38" s="13">
        <f>SUM(E39,E49)</f>
        <v>37643000</v>
      </c>
    </row>
    <row r="39" spans="1:5" ht="16.5" customHeight="1">
      <c r="A39" s="11" t="s">
        <v>38</v>
      </c>
      <c r="B39" s="12"/>
      <c r="C39" s="13">
        <f>SUM(C40:C48)</f>
        <v>11908000</v>
      </c>
      <c r="D39" s="13">
        <f>SUM(D40:D48)</f>
        <v>12954000</v>
      </c>
      <c r="E39" s="13">
        <f>SUM(E40:E48)</f>
        <v>18299000</v>
      </c>
    </row>
    <row r="40" spans="1:5" ht="16.5" customHeight="1">
      <c r="A40" s="14" t="s">
        <v>39</v>
      </c>
      <c r="B40" s="15">
        <v>18</v>
      </c>
      <c r="C40" s="16">
        <v>764000</v>
      </c>
      <c r="D40" s="16">
        <v>794000</v>
      </c>
      <c r="E40" s="16">
        <v>1036000</v>
      </c>
    </row>
    <row r="41" spans="1:5" ht="16.5" customHeight="1">
      <c r="A41" s="14" t="s">
        <v>40</v>
      </c>
      <c r="B41" s="15">
        <v>19</v>
      </c>
      <c r="C41" s="16">
        <v>3868000</v>
      </c>
      <c r="D41" s="16">
        <v>4657000</v>
      </c>
      <c r="E41" s="16">
        <v>6735000</v>
      </c>
    </row>
    <row r="42" spans="1:5" ht="16.5" customHeight="1">
      <c r="A42" s="14" t="s">
        <v>41</v>
      </c>
      <c r="B42" s="15">
        <v>21</v>
      </c>
      <c r="C42" s="16">
        <v>4540000</v>
      </c>
      <c r="D42" s="16">
        <v>4699000</v>
      </c>
      <c r="E42" s="16">
        <v>6635000</v>
      </c>
    </row>
    <row r="43" spans="1:5" ht="16.5" customHeight="1">
      <c r="A43" s="14" t="s">
        <v>42</v>
      </c>
      <c r="B43" s="15"/>
      <c r="C43" s="16">
        <v>1300000</v>
      </c>
      <c r="D43" s="16">
        <v>1300000</v>
      </c>
      <c r="E43" s="16">
        <v>1116000</v>
      </c>
    </row>
    <row r="44" spans="1:5" ht="16.5" customHeight="1">
      <c r="A44" s="14" t="s">
        <v>43</v>
      </c>
      <c r="B44" s="15"/>
      <c r="C44" s="16">
        <v>21000</v>
      </c>
      <c r="D44" s="16">
        <v>20000</v>
      </c>
      <c r="E44" s="16">
        <v>21000</v>
      </c>
    </row>
    <row r="45" spans="1:5" ht="16.5" customHeight="1">
      <c r="A45" s="14" t="s">
        <v>44</v>
      </c>
      <c r="B45" s="15"/>
      <c r="C45" s="16">
        <v>0</v>
      </c>
      <c r="D45" s="16">
        <v>0</v>
      </c>
      <c r="E45" s="16">
        <v>0</v>
      </c>
    </row>
    <row r="46" spans="1:5" ht="16.5" customHeight="1">
      <c r="A46" s="14" t="s">
        <v>45</v>
      </c>
      <c r="B46" s="15">
        <v>9</v>
      </c>
      <c r="C46" s="16">
        <v>1415000</v>
      </c>
      <c r="D46" s="16">
        <v>1484000</v>
      </c>
      <c r="E46" s="16">
        <v>2756000</v>
      </c>
    </row>
    <row r="47" spans="1:5" ht="16.5" customHeight="1">
      <c r="A47" s="14" t="s">
        <v>46</v>
      </c>
      <c r="B47" s="15"/>
      <c r="C47" s="16">
        <v>0</v>
      </c>
      <c r="D47" s="16">
        <v>0</v>
      </c>
      <c r="E47" s="16">
        <v>0</v>
      </c>
    </row>
    <row r="48" spans="1:5" ht="16.5" customHeight="1">
      <c r="A48" s="14" t="s">
        <v>47</v>
      </c>
      <c r="B48" s="15"/>
      <c r="C48" s="16">
        <v>0</v>
      </c>
      <c r="D48" s="16">
        <v>0</v>
      </c>
      <c r="E48" s="16">
        <v>0</v>
      </c>
    </row>
    <row r="49" spans="1:5" ht="16.5" customHeight="1">
      <c r="A49" s="11" t="s">
        <v>48</v>
      </c>
      <c r="B49" s="12"/>
      <c r="C49" s="13">
        <f>SUM(C50:C61)</f>
        <v>23303000</v>
      </c>
      <c r="D49" s="13">
        <f>SUM(D50:D61)</f>
        <v>37285000</v>
      </c>
      <c r="E49" s="13">
        <f>SUM(E50:E61)</f>
        <v>19344000</v>
      </c>
    </row>
    <row r="50" spans="1:5" ht="16.5" customHeight="1">
      <c r="A50" s="14" t="s">
        <v>49</v>
      </c>
      <c r="B50" s="15">
        <v>20</v>
      </c>
      <c r="C50" s="16">
        <v>8888000</v>
      </c>
      <c r="D50" s="16">
        <v>17972000</v>
      </c>
      <c r="E50" s="16">
        <v>6729000</v>
      </c>
    </row>
    <row r="51" spans="1:5" ht="16.5" customHeight="1">
      <c r="A51" s="14" t="s">
        <v>50</v>
      </c>
      <c r="B51" s="15">
        <v>14</v>
      </c>
      <c r="C51" s="16">
        <v>858000</v>
      </c>
      <c r="D51" s="16">
        <v>997000</v>
      </c>
      <c r="E51" s="16">
        <v>1230000</v>
      </c>
    </row>
    <row r="52" spans="1:5" ht="16.5" customHeight="1">
      <c r="A52" s="14" t="s">
        <v>51</v>
      </c>
      <c r="B52" s="15">
        <v>19</v>
      </c>
      <c r="C52" s="16">
        <v>3143000</v>
      </c>
      <c r="D52" s="16">
        <v>3182000</v>
      </c>
      <c r="E52" s="16">
        <v>3420000</v>
      </c>
    </row>
    <row r="53" spans="1:5" ht="16.5" customHeight="1">
      <c r="A53" s="14" t="s">
        <v>52</v>
      </c>
      <c r="B53" s="15">
        <v>18</v>
      </c>
      <c r="C53" s="16">
        <v>1092000</v>
      </c>
      <c r="D53" s="16">
        <v>948000</v>
      </c>
      <c r="E53" s="16">
        <v>862000</v>
      </c>
    </row>
    <row r="54" spans="1:5" ht="16.5" customHeight="1">
      <c r="A54" s="14" t="s">
        <v>53</v>
      </c>
      <c r="B54" s="15"/>
      <c r="C54" s="16">
        <v>0</v>
      </c>
      <c r="D54" s="16">
        <v>0</v>
      </c>
      <c r="E54" s="16">
        <v>0</v>
      </c>
    </row>
    <row r="55" spans="1:5" ht="16.5" customHeight="1">
      <c r="A55" s="14" t="s">
        <v>54</v>
      </c>
      <c r="B55" s="15">
        <v>17</v>
      </c>
      <c r="C55" s="16">
        <v>0</v>
      </c>
      <c r="D55" s="16">
        <v>200000</v>
      </c>
      <c r="E55" s="16">
        <v>1200000</v>
      </c>
    </row>
    <row r="56" spans="1:5" ht="16.5" customHeight="1">
      <c r="A56" s="14" t="s">
        <v>55</v>
      </c>
      <c r="B56" s="15"/>
      <c r="C56" s="16">
        <v>1773000</v>
      </c>
      <c r="D56" s="16">
        <v>5578000</v>
      </c>
      <c r="E56" s="16">
        <v>927000</v>
      </c>
    </row>
    <row r="57" spans="1:5" ht="16.5" customHeight="1">
      <c r="A57" s="14" t="s">
        <v>56</v>
      </c>
      <c r="B57" s="15"/>
      <c r="C57" s="16">
        <v>0</v>
      </c>
      <c r="D57" s="16">
        <v>184000</v>
      </c>
      <c r="E57" s="16">
        <v>0</v>
      </c>
    </row>
    <row r="58" spans="1:5" ht="16.5" customHeight="1">
      <c r="A58" s="14" t="s">
        <v>57</v>
      </c>
      <c r="B58" s="15"/>
      <c r="C58" s="16">
        <v>0</v>
      </c>
      <c r="D58" s="16">
        <v>0</v>
      </c>
      <c r="E58" s="16">
        <v>0</v>
      </c>
    </row>
    <row r="59" spans="1:5" ht="16.5" customHeight="1">
      <c r="A59" s="14" t="s">
        <v>47</v>
      </c>
      <c r="B59" s="15"/>
      <c r="C59" s="16">
        <v>677000</v>
      </c>
      <c r="D59" s="16">
        <v>1531000</v>
      </c>
      <c r="E59" s="16">
        <v>241000</v>
      </c>
    </row>
    <row r="60" spans="1:5" ht="16.5" customHeight="1">
      <c r="A60" s="14" t="s">
        <v>58</v>
      </c>
      <c r="B60" s="15"/>
      <c r="C60" s="16">
        <v>6872000</v>
      </c>
      <c r="D60" s="16">
        <v>6693000</v>
      </c>
      <c r="E60" s="16">
        <v>4735000</v>
      </c>
    </row>
    <row r="61" spans="1:5" ht="27.75" customHeight="1">
      <c r="A61" s="14" t="s">
        <v>59</v>
      </c>
      <c r="B61" s="15"/>
      <c r="C61" s="16">
        <v>0</v>
      </c>
      <c r="D61" s="16">
        <v>0</v>
      </c>
      <c r="E61" s="16">
        <v>0</v>
      </c>
    </row>
    <row r="62" spans="1:5" ht="17.25" customHeight="1">
      <c r="A62" s="17" t="s">
        <v>60</v>
      </c>
      <c r="B62" s="18"/>
      <c r="C62" s="19">
        <f>SUM(C31,C38)</f>
        <v>122424000</v>
      </c>
      <c r="D62" s="19">
        <f>SUM(D31,D38)</f>
        <v>136970000</v>
      </c>
      <c r="E62" s="19">
        <f>SUM(E31,E38)</f>
        <v>119373000</v>
      </c>
    </row>
    <row r="66" spans="1:5">
      <c r="A66" s="28"/>
      <c r="B66" s="2"/>
      <c r="C66" s="2"/>
      <c r="D66" s="2"/>
      <c r="E66" s="2"/>
    </row>
    <row r="67" spans="1:5">
      <c r="A67" s="28"/>
      <c r="B67" s="2"/>
      <c r="C67" s="2"/>
      <c r="D67" s="2"/>
      <c r="E67" s="2"/>
    </row>
    <row r="68" spans="1:5">
      <c r="A68" s="28"/>
      <c r="B68" s="2"/>
      <c r="C68" s="2"/>
      <c r="D68" s="2"/>
      <c r="E68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2"/>
      <c r="D78" s="2"/>
      <c r="E78" s="2"/>
    </row>
    <row r="79" spans="1:5">
      <c r="A79" s="2"/>
      <c r="B79" s="2"/>
      <c r="C79" s="2"/>
      <c r="D79" s="2"/>
      <c r="E79" s="2"/>
    </row>
    <row r="80" spans="1:5">
      <c r="A80" s="2"/>
      <c r="B80" s="2"/>
      <c r="C80" s="2"/>
      <c r="D80" s="2"/>
      <c r="E80" s="2"/>
    </row>
    <row r="81" spans="1:5">
      <c r="A81" s="2"/>
      <c r="B81" s="2"/>
      <c r="C81" s="2"/>
      <c r="D81" s="2"/>
      <c r="E81" s="2"/>
    </row>
    <row r="82" spans="1:5">
      <c r="A82" s="2"/>
      <c r="B82" s="2"/>
      <c r="C82" s="2"/>
      <c r="D82" s="2"/>
      <c r="E82" s="2"/>
    </row>
    <row r="83" spans="1:5">
      <c r="A83" s="2"/>
      <c r="B83" s="2"/>
      <c r="C83" s="2"/>
      <c r="D83" s="2"/>
      <c r="E83" s="2"/>
    </row>
    <row r="84" spans="1:5">
      <c r="A84" s="2"/>
      <c r="B84" s="2"/>
      <c r="C84" s="2"/>
      <c r="D84" s="2"/>
      <c r="E84" s="2"/>
    </row>
    <row r="85" spans="1:5">
      <c r="A85" s="2"/>
      <c r="B85" s="2"/>
      <c r="C85" s="2"/>
      <c r="D85" s="2"/>
      <c r="E85" s="2"/>
    </row>
    <row r="86" spans="1:5">
      <c r="A86" s="2"/>
      <c r="B86" s="2"/>
      <c r="C86" s="2"/>
      <c r="D86" s="2"/>
      <c r="E86" s="2"/>
    </row>
    <row r="87" spans="1:5">
      <c r="A87" s="2"/>
      <c r="B87" s="2"/>
      <c r="C87" s="2"/>
      <c r="D87" s="2"/>
      <c r="E87" s="2"/>
    </row>
    <row r="88" spans="1:5">
      <c r="A88" s="2"/>
      <c r="B88" s="2"/>
      <c r="C88" s="2"/>
      <c r="D88" s="2"/>
      <c r="E88" s="2"/>
    </row>
    <row r="89" spans="1:5">
      <c r="A89" s="2"/>
      <c r="B89" s="2"/>
      <c r="C89" s="2"/>
      <c r="D89" s="2"/>
      <c r="E89" s="2"/>
    </row>
    <row r="90" spans="1:5">
      <c r="A90" s="2"/>
      <c r="B90" s="2"/>
      <c r="C90" s="2"/>
      <c r="D90" s="2"/>
      <c r="E90" s="2"/>
    </row>
    <row r="91" spans="1:5">
      <c r="A91" s="2"/>
      <c r="B91" s="2"/>
      <c r="C91" s="2"/>
      <c r="D91" s="2"/>
      <c r="E91" s="2"/>
    </row>
    <row r="92" spans="1:5">
      <c r="A92" s="2"/>
      <c r="B92" s="2"/>
      <c r="C92" s="2"/>
      <c r="D92" s="2"/>
      <c r="E92" s="2"/>
    </row>
    <row r="93" spans="1:5">
      <c r="A93" s="2"/>
      <c r="B93" s="2"/>
      <c r="C93" s="2"/>
      <c r="D93" s="2"/>
      <c r="E93" s="2"/>
    </row>
  </sheetData>
  <mergeCells count="11">
    <mergeCell ref="A27:E27"/>
    <mergeCell ref="A28:E28"/>
    <mergeCell ref="A29:A30"/>
    <mergeCell ref="B29:B30"/>
    <mergeCell ref="C29:E29"/>
    <mergeCell ref="A1:E1"/>
    <mergeCell ref="A2:E2"/>
    <mergeCell ref="A3:E3"/>
    <mergeCell ref="A4:A5"/>
    <mergeCell ref="B4:B5"/>
    <mergeCell ref="C4:E4"/>
  </mergeCells>
  <pageMargins left="0.70866141732283472" right="0.70866141732283472" top="0.74803149606299213" bottom="0.74803149606299213" header="0.31496062992125984" footer="0.31496062992125984"/>
  <pageSetup paperSize="9" scale="78" firstPageNumber="11" fitToHeight="0" orientation="portrait" useFirstPageNumber="1" r:id="rId1"/>
  <headerFooter>
    <oddHeader>&amp;L&amp;8&amp;KE73E2AŚródroczne skonsolidowane sprawozdanie finansowe Grupy Ailleron SA za okres od 1 stycznia 2019 r. do 31 marca 2019 r.</oddHeader>
    <oddFooter>&amp;C&amp;P</oddFooter>
  </headerFooter>
  <rowBreaks count="1" manualBreakCount="1">
    <brk id="27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002FE-6DB9-4F36-A659-89AA5BEA9DFC}">
  <sheetPr>
    <tabColor rgb="FF92D050"/>
    <pageSetUpPr fitToPage="1"/>
  </sheetPr>
  <dimension ref="A1:I333"/>
  <sheetViews>
    <sheetView showGridLines="0" view="pageBreakPreview" topLeftCell="A41" zoomScale="90" zoomScaleNormal="100" zoomScaleSheetLayoutView="90" workbookViewId="0">
      <selection activeCell="G17" sqref="G17"/>
    </sheetView>
  </sheetViews>
  <sheetFormatPr defaultRowHeight="15"/>
  <cols>
    <col min="1" max="1" width="48.7109375" style="86" customWidth="1"/>
    <col min="2" max="2" width="6.7109375" style="87" customWidth="1"/>
    <col min="3" max="4" width="17.7109375" style="87" customWidth="1"/>
    <col min="5" max="16384" width="9.140625" style="30"/>
  </cols>
  <sheetData>
    <row r="1" spans="1:4" ht="33" customHeight="1">
      <c r="A1" s="29" t="s">
        <v>61</v>
      </c>
      <c r="B1" s="29"/>
      <c r="C1" s="29"/>
      <c r="D1" s="29"/>
    </row>
    <row r="2" spans="1:4" ht="17.25" customHeight="1">
      <c r="A2" s="31" t="s">
        <v>62</v>
      </c>
      <c r="B2" s="6" t="s">
        <v>4</v>
      </c>
      <c r="C2" s="32" t="s">
        <v>63</v>
      </c>
      <c r="D2" s="32"/>
    </row>
    <row r="3" spans="1:4" ht="39" customHeight="1">
      <c r="A3" s="31"/>
      <c r="B3" s="9"/>
      <c r="C3" s="33" t="s">
        <v>64</v>
      </c>
      <c r="D3" s="33" t="s">
        <v>65</v>
      </c>
    </row>
    <row r="4" spans="1:4">
      <c r="A4" s="34" t="s">
        <v>66</v>
      </c>
      <c r="B4" s="35"/>
      <c r="C4" s="36"/>
      <c r="D4" s="36"/>
    </row>
    <row r="5" spans="1:4">
      <c r="A5" s="37" t="s">
        <v>67</v>
      </c>
      <c r="B5" s="38">
        <v>6.7</v>
      </c>
      <c r="C5" s="39">
        <f t="shared" ref="C5:D5" si="0">SUM(C6:C8)</f>
        <v>30587000</v>
      </c>
      <c r="D5" s="39">
        <f t="shared" si="0"/>
        <v>21065000</v>
      </c>
    </row>
    <row r="6" spans="1:4">
      <c r="A6" s="40" t="s">
        <v>68</v>
      </c>
      <c r="B6" s="41"/>
      <c r="C6" s="16">
        <v>0</v>
      </c>
      <c r="D6" s="16">
        <v>0</v>
      </c>
    </row>
    <row r="7" spans="1:4">
      <c r="A7" s="40" t="s">
        <v>69</v>
      </c>
      <c r="B7" s="41"/>
      <c r="C7" s="16">
        <v>28424000</v>
      </c>
      <c r="D7" s="16">
        <v>20907000</v>
      </c>
    </row>
    <row r="8" spans="1:4">
      <c r="A8" s="40" t="s">
        <v>70</v>
      </c>
      <c r="B8" s="41"/>
      <c r="C8" s="16">
        <v>2163000</v>
      </c>
      <c r="D8" s="16">
        <v>158000</v>
      </c>
    </row>
    <row r="9" spans="1:4" ht="28.5" customHeight="1">
      <c r="A9" s="37" t="s">
        <v>71</v>
      </c>
      <c r="B9" s="43"/>
      <c r="C9" s="44">
        <f>SUM(C10:C12)</f>
        <v>23169000</v>
      </c>
      <c r="D9" s="44">
        <f>SUM(D10:D12)</f>
        <v>15694000</v>
      </c>
    </row>
    <row r="10" spans="1:4">
      <c r="A10" s="40" t="s">
        <v>72</v>
      </c>
      <c r="B10" s="41"/>
      <c r="C10" s="16">
        <v>0</v>
      </c>
      <c r="D10" s="16">
        <v>0</v>
      </c>
    </row>
    <row r="11" spans="1:4">
      <c r="A11" s="40" t="s">
        <v>73</v>
      </c>
      <c r="B11" s="41"/>
      <c r="C11" s="16">
        <v>21184000</v>
      </c>
      <c r="D11" s="16">
        <v>15625000</v>
      </c>
    </row>
    <row r="12" spans="1:4">
      <c r="A12" s="40" t="s">
        <v>74</v>
      </c>
      <c r="B12" s="41"/>
      <c r="C12" s="16">
        <v>1985000</v>
      </c>
      <c r="D12" s="16">
        <v>69000</v>
      </c>
    </row>
    <row r="13" spans="1:4">
      <c r="A13" s="45" t="s">
        <v>75</v>
      </c>
      <c r="B13" s="43"/>
      <c r="C13" s="39">
        <f t="shared" ref="C13:D13" si="1">SUM(C5,-C9)</f>
        <v>7418000</v>
      </c>
      <c r="D13" s="39">
        <f t="shared" si="1"/>
        <v>5371000</v>
      </c>
    </row>
    <row r="14" spans="1:4">
      <c r="A14" s="40" t="s">
        <v>76</v>
      </c>
      <c r="B14" s="41"/>
      <c r="C14" s="16">
        <v>3614000</v>
      </c>
      <c r="D14" s="16">
        <v>2982000</v>
      </c>
    </row>
    <row r="15" spans="1:4">
      <c r="A15" s="40" t="s">
        <v>77</v>
      </c>
      <c r="B15" s="41"/>
      <c r="C15" s="16">
        <v>2464000</v>
      </c>
      <c r="D15" s="16">
        <v>2010000</v>
      </c>
    </row>
    <row r="16" spans="1:4">
      <c r="A16" s="40" t="s">
        <v>78</v>
      </c>
      <c r="B16" s="41"/>
      <c r="C16" s="16">
        <v>-1000</v>
      </c>
      <c r="D16" s="16">
        <v>86000</v>
      </c>
    </row>
    <row r="17" spans="1:4">
      <c r="A17" s="40" t="s">
        <v>79</v>
      </c>
      <c r="B17" s="41"/>
      <c r="C17" s="16">
        <v>48000</v>
      </c>
      <c r="D17" s="16">
        <v>12000</v>
      </c>
    </row>
    <row r="18" spans="1:4">
      <c r="A18" s="45" t="s">
        <v>80</v>
      </c>
      <c r="B18" s="43"/>
      <c r="C18" s="39">
        <f t="shared" ref="C18:D18" si="2">C13-C14-C15+C16-C17</f>
        <v>1291000</v>
      </c>
      <c r="D18" s="39">
        <f t="shared" si="2"/>
        <v>453000</v>
      </c>
    </row>
    <row r="19" spans="1:4">
      <c r="A19" s="40" t="s">
        <v>81</v>
      </c>
      <c r="B19" s="41"/>
      <c r="C19" s="46">
        <v>10000</v>
      </c>
      <c r="D19" s="16">
        <v>25000</v>
      </c>
    </row>
    <row r="20" spans="1:4">
      <c r="A20" s="40" t="s">
        <v>82</v>
      </c>
      <c r="B20" s="41"/>
      <c r="C20" s="16">
        <v>217000</v>
      </c>
      <c r="D20" s="16">
        <v>103000</v>
      </c>
    </row>
    <row r="21" spans="1:4">
      <c r="A21" s="40" t="s">
        <v>83</v>
      </c>
      <c r="B21" s="41"/>
      <c r="C21" s="16">
        <v>0</v>
      </c>
      <c r="D21" s="16">
        <v>0</v>
      </c>
    </row>
    <row r="22" spans="1:4">
      <c r="A22" s="40" t="s">
        <v>84</v>
      </c>
      <c r="B22" s="41"/>
      <c r="C22" s="16">
        <v>0</v>
      </c>
      <c r="D22" s="16">
        <v>0</v>
      </c>
    </row>
    <row r="23" spans="1:4" hidden="1">
      <c r="A23" s="40" t="s">
        <v>85</v>
      </c>
      <c r="B23" s="41"/>
      <c r="C23" s="16"/>
      <c r="D23" s="16"/>
    </row>
    <row r="24" spans="1:4">
      <c r="A24" s="45" t="s">
        <v>86</v>
      </c>
      <c r="B24" s="43"/>
      <c r="C24" s="39">
        <f>C18+C19-C20+C21+C22+C23</f>
        <v>1084000</v>
      </c>
      <c r="D24" s="39">
        <f>D18+D19-D20+D21+D22+D23</f>
        <v>375000</v>
      </c>
    </row>
    <row r="25" spans="1:4">
      <c r="A25" s="45"/>
      <c r="B25" s="43"/>
      <c r="C25" s="39"/>
      <c r="D25" s="39"/>
    </row>
    <row r="26" spans="1:4">
      <c r="A26" s="45" t="s">
        <v>87</v>
      </c>
      <c r="B26" s="47">
        <v>9</v>
      </c>
      <c r="C26" s="39">
        <f>C27+C28</f>
        <v>602000</v>
      </c>
      <c r="D26" s="39">
        <v>84000</v>
      </c>
    </row>
    <row r="27" spans="1:4">
      <c r="A27" s="40" t="s">
        <v>88</v>
      </c>
      <c r="B27" s="41"/>
      <c r="C27" s="48">
        <v>490000</v>
      </c>
      <c r="D27" s="48">
        <v>87000</v>
      </c>
    </row>
    <row r="28" spans="1:4">
      <c r="A28" s="40" t="s">
        <v>89</v>
      </c>
      <c r="B28" s="41"/>
      <c r="C28" s="49">
        <v>112000</v>
      </c>
      <c r="D28" s="49">
        <v>-3000</v>
      </c>
    </row>
    <row r="29" spans="1:4">
      <c r="A29" s="45" t="s">
        <v>90</v>
      </c>
      <c r="B29" s="43"/>
      <c r="C29" s="13">
        <f>C24-C26</f>
        <v>482000</v>
      </c>
      <c r="D29" s="39">
        <f>D24-D26</f>
        <v>291000</v>
      </c>
    </row>
    <row r="30" spans="1:4">
      <c r="A30" s="34" t="s">
        <v>91</v>
      </c>
      <c r="B30" s="35"/>
      <c r="C30" s="39"/>
      <c r="D30" s="39"/>
    </row>
    <row r="31" spans="1:4">
      <c r="A31" s="45" t="s">
        <v>92</v>
      </c>
      <c r="B31" s="43"/>
      <c r="C31" s="39">
        <v>0</v>
      </c>
      <c r="D31" s="39">
        <v>0</v>
      </c>
    </row>
    <row r="32" spans="1:4" ht="21" customHeight="1">
      <c r="A32" s="17" t="s">
        <v>93</v>
      </c>
      <c r="B32" s="50"/>
      <c r="C32" s="51">
        <f>SUM(C29,C31)</f>
        <v>482000</v>
      </c>
      <c r="D32" s="51">
        <f>SUM(D29,D31)</f>
        <v>291000</v>
      </c>
    </row>
    <row r="33" spans="1:4" hidden="1">
      <c r="A33" s="23"/>
      <c r="B33" s="52"/>
      <c r="C33" s="53"/>
      <c r="D33" s="53"/>
    </row>
    <row r="34" spans="1:4" ht="33" hidden="1" customHeight="1">
      <c r="A34" s="29" t="s">
        <v>94</v>
      </c>
      <c r="B34" s="29"/>
      <c r="C34" s="29"/>
      <c r="D34" s="29"/>
    </row>
    <row r="35" spans="1:4">
      <c r="A35" s="45"/>
      <c r="B35" s="43"/>
      <c r="C35" s="39"/>
      <c r="D35" s="54"/>
    </row>
    <row r="36" spans="1:4">
      <c r="A36" s="45" t="s">
        <v>95</v>
      </c>
      <c r="B36" s="43"/>
      <c r="C36" s="13">
        <f>C32</f>
        <v>482000</v>
      </c>
      <c r="D36" s="13">
        <f>D32</f>
        <v>291000</v>
      </c>
    </row>
    <row r="37" spans="1:4">
      <c r="A37" s="40" t="s">
        <v>96</v>
      </c>
      <c r="B37" s="41"/>
      <c r="C37" s="46">
        <v>482000</v>
      </c>
      <c r="D37" s="46">
        <v>298000</v>
      </c>
    </row>
    <row r="38" spans="1:4">
      <c r="A38" s="40" t="s">
        <v>97</v>
      </c>
      <c r="B38" s="41"/>
      <c r="C38" s="46">
        <v>0</v>
      </c>
      <c r="D38" s="46">
        <v>-7000</v>
      </c>
    </row>
    <row r="39" spans="1:4">
      <c r="A39" s="55" t="s">
        <v>98</v>
      </c>
      <c r="B39" s="56"/>
      <c r="C39" s="57"/>
      <c r="D39" s="58"/>
    </row>
    <row r="40" spans="1:4">
      <c r="A40" s="59" t="s">
        <v>99</v>
      </c>
      <c r="B40" s="60"/>
      <c r="C40" s="61"/>
      <c r="D40" s="62"/>
    </row>
    <row r="41" spans="1:4">
      <c r="A41" s="64" t="s">
        <v>100</v>
      </c>
      <c r="B41" s="65"/>
      <c r="C41" s="66"/>
      <c r="D41" s="67"/>
    </row>
    <row r="42" spans="1:4">
      <c r="A42" s="68" t="s">
        <v>101</v>
      </c>
      <c r="B42" s="69"/>
      <c r="C42" s="70">
        <f>C37/12355504</f>
        <v>3.9010954146427371E-2</v>
      </c>
      <c r="D42" s="70">
        <v>0.02</v>
      </c>
    </row>
    <row r="43" spans="1:4">
      <c r="A43" s="68" t="s">
        <v>102</v>
      </c>
      <c r="B43" s="69"/>
      <c r="C43" s="70">
        <f>C42</f>
        <v>3.9010954146427371E-2</v>
      </c>
      <c r="D43" s="70">
        <v>0.02</v>
      </c>
    </row>
    <row r="44" spans="1:4">
      <c r="A44" s="64" t="s">
        <v>103</v>
      </c>
      <c r="B44" s="65"/>
      <c r="C44" s="66"/>
      <c r="D44" s="66"/>
    </row>
    <row r="45" spans="1:4">
      <c r="A45" s="68" t="s">
        <v>101</v>
      </c>
      <c r="B45" s="69"/>
      <c r="C45" s="70">
        <f t="shared" ref="C45:D46" si="3">C42</f>
        <v>3.9010954146427371E-2</v>
      </c>
      <c r="D45" s="70">
        <f t="shared" si="3"/>
        <v>0.02</v>
      </c>
    </row>
    <row r="46" spans="1:4">
      <c r="A46" s="71" t="s">
        <v>102</v>
      </c>
      <c r="B46" s="72"/>
      <c r="C46" s="73">
        <f t="shared" si="3"/>
        <v>3.9010954146427371E-2</v>
      </c>
      <c r="D46" s="73">
        <f t="shared" si="3"/>
        <v>0.02</v>
      </c>
    </row>
    <row r="47" spans="1:4" ht="33" customHeight="1">
      <c r="A47" s="29" t="s">
        <v>104</v>
      </c>
      <c r="B47" s="29"/>
      <c r="C47" s="29"/>
      <c r="D47" s="29"/>
    </row>
    <row r="48" spans="1:4" ht="17.25" customHeight="1">
      <c r="A48" s="31" t="s">
        <v>62</v>
      </c>
      <c r="B48" s="6" t="s">
        <v>4</v>
      </c>
      <c r="C48" s="32" t="s">
        <v>63</v>
      </c>
      <c r="D48" s="32"/>
    </row>
    <row r="49" spans="1:4" ht="39" customHeight="1">
      <c r="A49" s="31"/>
      <c r="B49" s="9"/>
      <c r="C49" s="33" t="s">
        <v>64</v>
      </c>
      <c r="D49" s="33" t="s">
        <v>65</v>
      </c>
    </row>
    <row r="50" spans="1:4" ht="23.25" customHeight="1">
      <c r="A50" s="74" t="s">
        <v>105</v>
      </c>
      <c r="B50" s="50"/>
      <c r="C50" s="49"/>
      <c r="D50" s="75"/>
    </row>
    <row r="51" spans="1:4" ht="24" customHeight="1">
      <c r="A51" s="76" t="s">
        <v>106</v>
      </c>
      <c r="B51" s="76"/>
      <c r="C51" s="16"/>
      <c r="D51" s="77"/>
    </row>
    <row r="52" spans="1:4">
      <c r="A52" s="40" t="s">
        <v>107</v>
      </c>
      <c r="B52" s="41"/>
      <c r="C52" s="16">
        <v>0</v>
      </c>
      <c r="D52" s="78">
        <v>0</v>
      </c>
    </row>
    <row r="53" spans="1:4" ht="22.5">
      <c r="A53" s="40" t="s">
        <v>108</v>
      </c>
      <c r="B53" s="41"/>
      <c r="C53" s="16">
        <v>0</v>
      </c>
      <c r="D53" s="78">
        <v>0</v>
      </c>
    </row>
    <row r="54" spans="1:4">
      <c r="A54" s="40" t="s">
        <v>109</v>
      </c>
      <c r="B54" s="41"/>
      <c r="C54" s="16">
        <v>0</v>
      </c>
      <c r="D54" s="78">
        <v>0</v>
      </c>
    </row>
    <row r="55" spans="1:4">
      <c r="A55" s="71" t="s">
        <v>110</v>
      </c>
      <c r="B55" s="72"/>
      <c r="C55" s="49">
        <v>0</v>
      </c>
      <c r="D55" s="79">
        <v>0</v>
      </c>
    </row>
    <row r="56" spans="1:4">
      <c r="A56" s="76"/>
      <c r="B56" s="80"/>
      <c r="C56" s="16">
        <f>SUM(C52:C55)</f>
        <v>0</v>
      </c>
      <c r="D56" s="81">
        <f>SUM(D52:D55)</f>
        <v>0</v>
      </c>
    </row>
    <row r="57" spans="1:4" ht="27.75" customHeight="1">
      <c r="A57" s="40" t="s">
        <v>111</v>
      </c>
      <c r="B57" s="40"/>
      <c r="C57" s="16"/>
      <c r="D57" s="75"/>
    </row>
    <row r="58" spans="1:4">
      <c r="A58" s="40" t="s">
        <v>112</v>
      </c>
      <c r="B58" s="41"/>
      <c r="C58" s="16">
        <v>0</v>
      </c>
      <c r="D58" s="78">
        <v>0</v>
      </c>
    </row>
    <row r="59" spans="1:4" ht="31.5" customHeight="1">
      <c r="A59" s="40" t="s">
        <v>113</v>
      </c>
      <c r="B59" s="41"/>
      <c r="C59" s="16">
        <v>0</v>
      </c>
      <c r="D59" s="78">
        <v>0</v>
      </c>
    </row>
    <row r="60" spans="1:4" ht="36" customHeight="1">
      <c r="A60" s="40" t="s">
        <v>114</v>
      </c>
      <c r="B60" s="41"/>
      <c r="C60" s="16">
        <v>0</v>
      </c>
      <c r="D60" s="78">
        <v>0</v>
      </c>
    </row>
    <row r="61" spans="1:4">
      <c r="A61" s="71" t="s">
        <v>110</v>
      </c>
      <c r="B61" s="72"/>
      <c r="C61" s="16">
        <v>0</v>
      </c>
      <c r="D61" s="79">
        <v>0</v>
      </c>
    </row>
    <row r="62" spans="1:4" ht="20.25" customHeight="1">
      <c r="A62" s="45"/>
      <c r="B62" s="82"/>
      <c r="C62" s="83">
        <f t="shared" ref="C62:D63" si="4">SUM(C58:C61)</f>
        <v>0</v>
      </c>
      <c r="D62" s="84">
        <f t="shared" si="4"/>
        <v>0</v>
      </c>
    </row>
    <row r="63" spans="1:4" ht="17.25" customHeight="1">
      <c r="A63" s="85" t="s">
        <v>115</v>
      </c>
      <c r="B63" s="82"/>
      <c r="C63" s="16">
        <f t="shared" si="4"/>
        <v>0</v>
      </c>
      <c r="D63" s="16">
        <f t="shared" si="4"/>
        <v>0</v>
      </c>
    </row>
    <row r="64" spans="1:4" ht="20.25" customHeight="1">
      <c r="A64" s="17" t="s">
        <v>116</v>
      </c>
      <c r="B64" s="50"/>
      <c r="C64" s="51">
        <f>C32+C63</f>
        <v>482000</v>
      </c>
      <c r="D64" s="51">
        <f>D32+D63</f>
        <v>291000</v>
      </c>
    </row>
    <row r="65" spans="1:4">
      <c r="C65" s="88"/>
      <c r="D65" s="88"/>
    </row>
    <row r="66" spans="1:4">
      <c r="C66" s="88"/>
      <c r="D66" s="88"/>
    </row>
    <row r="67" spans="1:4">
      <c r="C67" s="88"/>
      <c r="D67" s="88"/>
    </row>
    <row r="68" spans="1:4">
      <c r="A68" s="30"/>
      <c r="B68" s="30"/>
      <c r="C68" s="88"/>
      <c r="D68" s="88"/>
    </row>
    <row r="69" spans="1:4">
      <c r="A69" s="30"/>
      <c r="B69" s="30"/>
      <c r="C69" s="88"/>
      <c r="D69" s="88"/>
    </row>
    <row r="70" spans="1:4">
      <c r="A70" s="30"/>
      <c r="B70" s="30"/>
      <c r="C70" s="88"/>
      <c r="D70" s="88"/>
    </row>
    <row r="71" spans="1:4">
      <c r="A71" s="30"/>
      <c r="B71" s="30"/>
      <c r="C71" s="88"/>
      <c r="D71" s="88"/>
    </row>
    <row r="72" spans="1:4">
      <c r="A72" s="30"/>
      <c r="B72" s="30"/>
      <c r="C72" s="88"/>
      <c r="D72" s="88"/>
    </row>
    <row r="73" spans="1:4">
      <c r="A73" s="30"/>
      <c r="B73" s="30"/>
      <c r="C73" s="88"/>
      <c r="D73" s="88"/>
    </row>
    <row r="74" spans="1:4">
      <c r="A74" s="30"/>
      <c r="B74" s="30"/>
      <c r="C74" s="88"/>
      <c r="D74" s="88"/>
    </row>
    <row r="75" spans="1:4">
      <c r="A75" s="30"/>
      <c r="B75" s="30"/>
      <c r="C75" s="88"/>
      <c r="D75" s="88"/>
    </row>
    <row r="76" spans="1:4">
      <c r="A76" s="30"/>
      <c r="B76" s="30"/>
      <c r="C76" s="88"/>
      <c r="D76" s="88"/>
    </row>
    <row r="77" spans="1:4">
      <c r="A77" s="30"/>
      <c r="B77" s="30"/>
      <c r="C77" s="88"/>
      <c r="D77" s="88"/>
    </row>
    <row r="78" spans="1:4">
      <c r="A78" s="30"/>
      <c r="B78" s="30"/>
      <c r="C78" s="88"/>
      <c r="D78" s="88"/>
    </row>
    <row r="79" spans="1:4">
      <c r="A79" s="30"/>
      <c r="B79" s="30"/>
      <c r="C79" s="88"/>
      <c r="D79" s="88"/>
    </row>
    <row r="80" spans="1:4">
      <c r="A80" s="30"/>
      <c r="B80" s="30"/>
      <c r="C80" s="88"/>
      <c r="D80" s="88"/>
    </row>
    <row r="81" spans="1:4">
      <c r="A81" s="30"/>
      <c r="B81" s="30"/>
      <c r="C81" s="88"/>
      <c r="D81" s="88"/>
    </row>
    <row r="82" spans="1:4">
      <c r="A82" s="30"/>
      <c r="B82" s="30"/>
      <c r="C82" s="88"/>
      <c r="D82" s="88"/>
    </row>
    <row r="83" spans="1:4">
      <c r="A83" s="30"/>
      <c r="B83" s="30"/>
      <c r="C83" s="88"/>
      <c r="D83" s="88"/>
    </row>
    <row r="84" spans="1:4">
      <c r="A84" s="30"/>
      <c r="B84" s="30"/>
      <c r="C84" s="88"/>
      <c r="D84" s="88"/>
    </row>
    <row r="85" spans="1:4">
      <c r="A85" s="30"/>
      <c r="B85" s="30"/>
      <c r="C85" s="88"/>
      <c r="D85" s="88"/>
    </row>
    <row r="86" spans="1:4">
      <c r="A86" s="30"/>
      <c r="B86" s="30"/>
      <c r="C86" s="88"/>
      <c r="D86" s="88"/>
    </row>
    <row r="87" spans="1:4">
      <c r="A87" s="30"/>
      <c r="B87" s="30"/>
      <c r="C87" s="88"/>
      <c r="D87" s="88"/>
    </row>
    <row r="88" spans="1:4">
      <c r="A88" s="30"/>
      <c r="B88" s="30"/>
      <c r="C88" s="88"/>
      <c r="D88" s="88"/>
    </row>
    <row r="89" spans="1:4">
      <c r="A89" s="30"/>
      <c r="B89" s="30"/>
      <c r="C89" s="88"/>
      <c r="D89" s="88"/>
    </row>
    <row r="90" spans="1:4">
      <c r="A90" s="30"/>
      <c r="B90" s="30"/>
      <c r="C90" s="88"/>
      <c r="D90" s="88"/>
    </row>
    <row r="91" spans="1:4">
      <c r="A91" s="30"/>
      <c r="B91" s="30"/>
      <c r="C91" s="88"/>
      <c r="D91" s="88"/>
    </row>
    <row r="92" spans="1:4">
      <c r="A92" s="30"/>
      <c r="B92" s="30"/>
      <c r="C92" s="88"/>
      <c r="D92" s="88"/>
    </row>
    <row r="93" spans="1:4">
      <c r="A93" s="30"/>
      <c r="B93" s="30"/>
      <c r="C93" s="88"/>
      <c r="D93" s="88"/>
    </row>
    <row r="94" spans="1:4">
      <c r="A94" s="30"/>
      <c r="B94" s="30"/>
      <c r="C94" s="88"/>
      <c r="D94" s="88"/>
    </row>
    <row r="95" spans="1:4">
      <c r="A95" s="30"/>
      <c r="B95" s="30"/>
      <c r="C95" s="88"/>
      <c r="D95" s="88"/>
    </row>
    <row r="96" spans="1:4">
      <c r="A96" s="30"/>
      <c r="B96" s="30"/>
      <c r="C96" s="88"/>
      <c r="D96" s="88"/>
    </row>
    <row r="97" spans="1:4">
      <c r="A97" s="30"/>
      <c r="B97" s="30"/>
      <c r="C97" s="88"/>
      <c r="D97" s="88"/>
    </row>
    <row r="98" spans="1:4">
      <c r="A98" s="30"/>
      <c r="B98" s="30"/>
      <c r="C98" s="88"/>
      <c r="D98" s="88"/>
    </row>
    <row r="99" spans="1:4">
      <c r="A99" s="30"/>
      <c r="B99" s="30"/>
      <c r="C99" s="88"/>
      <c r="D99" s="88"/>
    </row>
    <row r="100" spans="1:4">
      <c r="A100" s="30"/>
      <c r="B100" s="30"/>
      <c r="C100" s="88"/>
      <c r="D100" s="88"/>
    </row>
    <row r="101" spans="1:4">
      <c r="A101" s="30"/>
      <c r="B101" s="30"/>
      <c r="C101" s="88"/>
      <c r="D101" s="88"/>
    </row>
    <row r="102" spans="1:4">
      <c r="A102" s="30"/>
      <c r="B102" s="30"/>
      <c r="C102" s="88"/>
      <c r="D102" s="88"/>
    </row>
    <row r="103" spans="1:4">
      <c r="A103" s="30"/>
      <c r="B103" s="30"/>
      <c r="C103" s="88"/>
      <c r="D103" s="88"/>
    </row>
    <row r="104" spans="1:4">
      <c r="A104" s="30"/>
      <c r="B104" s="30"/>
      <c r="C104" s="88"/>
      <c r="D104" s="88"/>
    </row>
    <row r="105" spans="1:4">
      <c r="A105" s="30"/>
      <c r="B105" s="30"/>
      <c r="C105" s="88"/>
      <c r="D105" s="88"/>
    </row>
    <row r="106" spans="1:4">
      <c r="A106" s="30"/>
      <c r="B106" s="30"/>
      <c r="C106" s="88"/>
      <c r="D106" s="88"/>
    </row>
    <row r="107" spans="1:4">
      <c r="A107" s="30"/>
      <c r="B107" s="30"/>
      <c r="C107" s="88"/>
      <c r="D107" s="88"/>
    </row>
    <row r="108" spans="1:4">
      <c r="A108" s="30"/>
      <c r="B108" s="30"/>
      <c r="C108" s="88"/>
      <c r="D108" s="88"/>
    </row>
    <row r="109" spans="1:4">
      <c r="A109" s="30"/>
      <c r="B109" s="30"/>
      <c r="C109" s="88"/>
      <c r="D109" s="88"/>
    </row>
    <row r="110" spans="1:4">
      <c r="A110" s="30"/>
      <c r="B110" s="30"/>
      <c r="C110" s="88"/>
      <c r="D110" s="88"/>
    </row>
    <row r="111" spans="1:4">
      <c r="A111" s="30"/>
      <c r="B111" s="30"/>
      <c r="C111" s="88"/>
      <c r="D111" s="88"/>
    </row>
    <row r="112" spans="1:4">
      <c r="A112" s="30"/>
      <c r="B112" s="30"/>
      <c r="C112" s="88"/>
      <c r="D112" s="88"/>
    </row>
    <row r="113" spans="1:4">
      <c r="A113" s="30"/>
      <c r="B113" s="30"/>
      <c r="C113" s="88"/>
      <c r="D113" s="88"/>
    </row>
    <row r="114" spans="1:4">
      <c r="A114" s="30"/>
      <c r="B114" s="30"/>
      <c r="C114" s="88"/>
      <c r="D114" s="88"/>
    </row>
    <row r="115" spans="1:4">
      <c r="A115" s="30"/>
      <c r="B115" s="30"/>
      <c r="C115" s="88"/>
      <c r="D115" s="88"/>
    </row>
    <row r="116" spans="1:4">
      <c r="A116" s="30"/>
      <c r="B116" s="30"/>
      <c r="C116" s="88"/>
      <c r="D116" s="88"/>
    </row>
    <row r="117" spans="1:4">
      <c r="A117" s="30"/>
      <c r="B117" s="30"/>
      <c r="C117" s="88"/>
      <c r="D117" s="88"/>
    </row>
    <row r="118" spans="1:4">
      <c r="A118" s="30"/>
      <c r="B118" s="30"/>
      <c r="C118" s="88"/>
      <c r="D118" s="88"/>
    </row>
    <row r="119" spans="1:4">
      <c r="A119" s="30"/>
      <c r="B119" s="30"/>
      <c r="C119" s="88"/>
      <c r="D119" s="88"/>
    </row>
    <row r="120" spans="1:4">
      <c r="A120" s="30"/>
      <c r="B120" s="30"/>
      <c r="C120" s="88"/>
      <c r="D120" s="88"/>
    </row>
    <row r="121" spans="1:4">
      <c r="A121" s="30"/>
      <c r="B121" s="30"/>
      <c r="C121" s="88"/>
      <c r="D121" s="88"/>
    </row>
    <row r="122" spans="1:4">
      <c r="A122" s="30"/>
      <c r="B122" s="30"/>
      <c r="C122" s="88"/>
      <c r="D122" s="88"/>
    </row>
    <row r="123" spans="1:4">
      <c r="A123" s="30"/>
      <c r="B123" s="30"/>
      <c r="C123" s="88"/>
      <c r="D123" s="88"/>
    </row>
    <row r="124" spans="1:4">
      <c r="A124" s="30"/>
      <c r="B124" s="30"/>
      <c r="C124" s="88"/>
      <c r="D124" s="88"/>
    </row>
    <row r="125" spans="1:4">
      <c r="A125" s="30"/>
      <c r="B125" s="30"/>
      <c r="C125" s="88"/>
      <c r="D125" s="88"/>
    </row>
    <row r="126" spans="1:4">
      <c r="A126" s="30"/>
      <c r="B126" s="30"/>
      <c r="C126" s="88"/>
      <c r="D126" s="88"/>
    </row>
    <row r="127" spans="1:4">
      <c r="A127" s="30"/>
      <c r="B127" s="30"/>
      <c r="C127" s="88"/>
      <c r="D127" s="88"/>
    </row>
    <row r="128" spans="1:4">
      <c r="A128" s="30"/>
      <c r="B128" s="30"/>
      <c r="C128" s="88"/>
      <c r="D128" s="88"/>
    </row>
    <row r="129" spans="1:4">
      <c r="A129" s="30"/>
      <c r="B129" s="30"/>
      <c r="C129" s="88"/>
      <c r="D129" s="88"/>
    </row>
    <row r="130" spans="1:4">
      <c r="A130" s="30"/>
      <c r="B130" s="30"/>
      <c r="C130" s="88"/>
      <c r="D130" s="88"/>
    </row>
    <row r="131" spans="1:4">
      <c r="A131" s="30"/>
      <c r="B131" s="30"/>
      <c r="C131" s="88"/>
      <c r="D131" s="88"/>
    </row>
    <row r="132" spans="1:4">
      <c r="A132" s="30"/>
      <c r="B132" s="30"/>
      <c r="C132" s="88"/>
      <c r="D132" s="88"/>
    </row>
    <row r="133" spans="1:4">
      <c r="A133" s="30"/>
      <c r="B133" s="30"/>
      <c r="C133" s="88"/>
      <c r="D133" s="88"/>
    </row>
    <row r="134" spans="1:4">
      <c r="A134" s="30"/>
      <c r="B134" s="30"/>
      <c r="C134" s="88"/>
      <c r="D134" s="88"/>
    </row>
    <row r="135" spans="1:4">
      <c r="A135" s="30"/>
      <c r="B135" s="30"/>
      <c r="C135" s="88"/>
      <c r="D135" s="88"/>
    </row>
    <row r="136" spans="1:4">
      <c r="A136" s="30"/>
      <c r="B136" s="30"/>
      <c r="C136" s="88"/>
      <c r="D136" s="88"/>
    </row>
    <row r="137" spans="1:4">
      <c r="A137" s="30"/>
      <c r="B137" s="30"/>
      <c r="C137" s="88"/>
      <c r="D137" s="88"/>
    </row>
    <row r="138" spans="1:4">
      <c r="A138" s="30"/>
      <c r="B138" s="30"/>
      <c r="C138" s="88"/>
      <c r="D138" s="88"/>
    </row>
    <row r="139" spans="1:4">
      <c r="A139" s="30"/>
      <c r="B139" s="30"/>
      <c r="C139" s="88"/>
      <c r="D139" s="88"/>
    </row>
    <row r="140" spans="1:4">
      <c r="A140" s="30"/>
      <c r="B140" s="30"/>
      <c r="C140" s="88"/>
      <c r="D140" s="88"/>
    </row>
    <row r="141" spans="1:4">
      <c r="A141" s="30"/>
      <c r="B141" s="30"/>
      <c r="C141" s="88"/>
      <c r="D141" s="88"/>
    </row>
    <row r="142" spans="1:4">
      <c r="A142" s="30"/>
      <c r="B142" s="30"/>
      <c r="C142" s="88"/>
      <c r="D142" s="88"/>
    </row>
    <row r="143" spans="1:4">
      <c r="A143" s="30"/>
      <c r="B143" s="30"/>
      <c r="C143" s="88"/>
      <c r="D143" s="88"/>
    </row>
    <row r="144" spans="1:4">
      <c r="A144" s="30"/>
      <c r="B144" s="30"/>
      <c r="C144" s="88"/>
      <c r="D144" s="88"/>
    </row>
    <row r="145" spans="1:4">
      <c r="A145" s="30"/>
      <c r="B145" s="30"/>
      <c r="C145" s="88"/>
      <c r="D145" s="88"/>
    </row>
    <row r="146" spans="1:4">
      <c r="A146" s="30"/>
      <c r="B146" s="30"/>
      <c r="C146" s="88"/>
      <c r="D146" s="88"/>
    </row>
    <row r="147" spans="1:4">
      <c r="A147" s="30"/>
      <c r="B147" s="30"/>
      <c r="C147" s="88"/>
      <c r="D147" s="88"/>
    </row>
    <row r="148" spans="1:4">
      <c r="A148" s="30"/>
      <c r="B148" s="30"/>
      <c r="C148" s="88"/>
      <c r="D148" s="88"/>
    </row>
    <row r="149" spans="1:4">
      <c r="A149" s="30"/>
      <c r="B149" s="30"/>
      <c r="C149" s="88"/>
      <c r="D149" s="88"/>
    </row>
    <row r="150" spans="1:4">
      <c r="A150" s="30"/>
      <c r="B150" s="30"/>
      <c r="C150" s="88"/>
      <c r="D150" s="88"/>
    </row>
    <row r="151" spans="1:4">
      <c r="A151" s="30"/>
      <c r="B151" s="30"/>
      <c r="C151" s="88"/>
      <c r="D151" s="88"/>
    </row>
    <row r="152" spans="1:4">
      <c r="A152" s="30"/>
      <c r="B152" s="30"/>
      <c r="C152" s="88"/>
      <c r="D152" s="88"/>
    </row>
    <row r="153" spans="1:4">
      <c r="A153" s="30"/>
      <c r="B153" s="30"/>
      <c r="C153" s="88"/>
      <c r="D153" s="88"/>
    </row>
    <row r="154" spans="1:4">
      <c r="A154" s="30"/>
      <c r="B154" s="30"/>
      <c r="C154" s="88"/>
      <c r="D154" s="88"/>
    </row>
    <row r="155" spans="1:4">
      <c r="A155" s="30"/>
      <c r="B155" s="30"/>
      <c r="C155" s="88"/>
      <c r="D155" s="88"/>
    </row>
    <row r="156" spans="1:4">
      <c r="A156" s="30"/>
      <c r="B156" s="30"/>
      <c r="C156" s="88"/>
      <c r="D156" s="88"/>
    </row>
    <row r="157" spans="1:4">
      <c r="A157" s="30"/>
      <c r="B157" s="30"/>
      <c r="C157" s="88"/>
      <c r="D157" s="88"/>
    </row>
    <row r="158" spans="1:4">
      <c r="A158" s="30"/>
      <c r="B158" s="30"/>
      <c r="C158" s="88"/>
      <c r="D158" s="88"/>
    </row>
    <row r="159" spans="1:4">
      <c r="A159" s="30"/>
      <c r="B159" s="30"/>
      <c r="C159" s="88"/>
      <c r="D159" s="88"/>
    </row>
    <row r="160" spans="1:4">
      <c r="A160" s="30"/>
      <c r="B160" s="30"/>
      <c r="C160" s="88"/>
      <c r="D160" s="88"/>
    </row>
    <row r="161" spans="1:4">
      <c r="A161" s="30"/>
      <c r="B161" s="30"/>
      <c r="C161" s="88"/>
      <c r="D161" s="88"/>
    </row>
    <row r="162" spans="1:4">
      <c r="A162" s="30"/>
      <c r="B162" s="30"/>
      <c r="C162" s="88"/>
      <c r="D162" s="88"/>
    </row>
    <row r="163" spans="1:4">
      <c r="A163" s="30"/>
      <c r="B163" s="30"/>
      <c r="C163" s="88"/>
      <c r="D163" s="88"/>
    </row>
    <row r="164" spans="1:4">
      <c r="A164" s="30"/>
      <c r="B164" s="30"/>
      <c r="C164" s="88"/>
      <c r="D164" s="88"/>
    </row>
    <row r="165" spans="1:4">
      <c r="A165" s="30"/>
      <c r="B165" s="30"/>
      <c r="C165" s="88"/>
      <c r="D165" s="88"/>
    </row>
    <row r="166" spans="1:4">
      <c r="A166" s="30"/>
      <c r="B166" s="30"/>
      <c r="C166" s="88"/>
      <c r="D166" s="88"/>
    </row>
    <row r="167" spans="1:4">
      <c r="A167" s="30"/>
      <c r="B167" s="30"/>
      <c r="C167" s="88"/>
      <c r="D167" s="88"/>
    </row>
    <row r="168" spans="1:4">
      <c r="A168" s="30"/>
      <c r="B168" s="30"/>
      <c r="C168" s="88"/>
      <c r="D168" s="88"/>
    </row>
    <row r="169" spans="1:4">
      <c r="A169" s="30"/>
      <c r="B169" s="30"/>
      <c r="C169" s="88"/>
      <c r="D169" s="88"/>
    </row>
    <row r="170" spans="1:4">
      <c r="A170" s="30"/>
      <c r="B170" s="30"/>
      <c r="C170" s="88"/>
      <c r="D170" s="88"/>
    </row>
    <row r="171" spans="1:4">
      <c r="A171" s="30"/>
      <c r="B171" s="30"/>
      <c r="C171" s="88"/>
      <c r="D171" s="88"/>
    </row>
    <row r="172" spans="1:4">
      <c r="A172" s="30"/>
      <c r="B172" s="30"/>
      <c r="C172" s="88"/>
      <c r="D172" s="88"/>
    </row>
    <row r="173" spans="1:4">
      <c r="A173" s="30"/>
      <c r="B173" s="30"/>
      <c r="C173" s="88"/>
      <c r="D173" s="88"/>
    </row>
    <row r="174" spans="1:4">
      <c r="A174" s="30"/>
      <c r="B174" s="30"/>
      <c r="C174" s="88"/>
      <c r="D174" s="88"/>
    </row>
    <row r="175" spans="1:4">
      <c r="A175" s="30"/>
      <c r="B175" s="30"/>
      <c r="C175" s="88"/>
      <c r="D175" s="88"/>
    </row>
    <row r="176" spans="1:4">
      <c r="A176" s="30"/>
      <c r="B176" s="30"/>
      <c r="C176" s="88"/>
      <c r="D176" s="88"/>
    </row>
    <row r="177" spans="1:4">
      <c r="A177" s="30"/>
      <c r="B177" s="30"/>
      <c r="C177" s="88"/>
      <c r="D177" s="88"/>
    </row>
    <row r="178" spans="1:4">
      <c r="A178" s="30"/>
      <c r="B178" s="30"/>
      <c r="C178" s="88"/>
      <c r="D178" s="88"/>
    </row>
    <row r="179" spans="1:4">
      <c r="A179" s="30"/>
      <c r="B179" s="30"/>
      <c r="C179" s="88"/>
      <c r="D179" s="88"/>
    </row>
    <row r="180" spans="1:4">
      <c r="A180" s="30"/>
      <c r="B180" s="30"/>
      <c r="C180" s="88"/>
      <c r="D180" s="88"/>
    </row>
    <row r="181" spans="1:4">
      <c r="A181" s="30"/>
      <c r="B181" s="30"/>
      <c r="C181" s="88"/>
      <c r="D181" s="88"/>
    </row>
    <row r="182" spans="1:4">
      <c r="A182" s="30"/>
      <c r="B182" s="30"/>
      <c r="C182" s="88"/>
      <c r="D182" s="88"/>
    </row>
    <row r="183" spans="1:4">
      <c r="A183" s="30"/>
      <c r="B183" s="30"/>
      <c r="C183" s="88"/>
      <c r="D183" s="88"/>
    </row>
    <row r="184" spans="1:4">
      <c r="A184" s="30"/>
      <c r="B184" s="30"/>
      <c r="C184" s="88"/>
      <c r="D184" s="88"/>
    </row>
    <row r="185" spans="1:4">
      <c r="A185" s="30"/>
      <c r="B185" s="30"/>
      <c r="C185" s="88"/>
      <c r="D185" s="88"/>
    </row>
    <row r="186" spans="1:4">
      <c r="A186" s="30"/>
      <c r="B186" s="30"/>
      <c r="C186" s="88"/>
      <c r="D186" s="88"/>
    </row>
    <row r="187" spans="1:4">
      <c r="A187" s="30"/>
      <c r="B187" s="30"/>
      <c r="C187" s="88"/>
      <c r="D187" s="88"/>
    </row>
    <row r="188" spans="1:4">
      <c r="A188" s="30"/>
      <c r="B188" s="30"/>
      <c r="C188" s="88"/>
      <c r="D188" s="88"/>
    </row>
    <row r="189" spans="1:4">
      <c r="A189" s="30"/>
      <c r="B189" s="30"/>
      <c r="C189" s="88"/>
      <c r="D189" s="88"/>
    </row>
    <row r="190" spans="1:4">
      <c r="A190" s="30"/>
      <c r="B190" s="30"/>
      <c r="C190" s="88"/>
      <c r="D190" s="88"/>
    </row>
    <row r="191" spans="1:4">
      <c r="A191" s="30"/>
      <c r="B191" s="30"/>
      <c r="C191" s="88"/>
      <c r="D191" s="88"/>
    </row>
    <row r="192" spans="1:4">
      <c r="A192" s="30"/>
      <c r="B192" s="30"/>
      <c r="C192" s="88"/>
      <c r="D192" s="88"/>
    </row>
    <row r="193" spans="1:4">
      <c r="A193" s="30"/>
      <c r="B193" s="30"/>
      <c r="C193" s="88"/>
      <c r="D193" s="88"/>
    </row>
    <row r="194" spans="1:4">
      <c r="A194" s="30"/>
      <c r="B194" s="30"/>
      <c r="C194" s="88"/>
      <c r="D194" s="88"/>
    </row>
    <row r="195" spans="1:4">
      <c r="A195" s="30"/>
      <c r="B195" s="30"/>
      <c r="C195" s="88"/>
      <c r="D195" s="88"/>
    </row>
    <row r="196" spans="1:4">
      <c r="A196" s="30"/>
      <c r="B196" s="30"/>
      <c r="C196" s="88"/>
      <c r="D196" s="88"/>
    </row>
    <row r="197" spans="1:4">
      <c r="A197" s="30"/>
      <c r="B197" s="30"/>
      <c r="C197" s="88"/>
      <c r="D197" s="88"/>
    </row>
    <row r="198" spans="1:4">
      <c r="A198" s="30"/>
      <c r="B198" s="30"/>
      <c r="C198" s="88"/>
      <c r="D198" s="88"/>
    </row>
    <row r="199" spans="1:4">
      <c r="A199" s="30"/>
      <c r="B199" s="30"/>
      <c r="C199" s="88"/>
      <c r="D199" s="88"/>
    </row>
    <row r="200" spans="1:4">
      <c r="A200" s="30"/>
      <c r="B200" s="30"/>
      <c r="C200" s="88"/>
      <c r="D200" s="88"/>
    </row>
    <row r="201" spans="1:4">
      <c r="A201" s="30"/>
      <c r="B201" s="30"/>
      <c r="C201" s="88"/>
      <c r="D201" s="88"/>
    </row>
    <row r="202" spans="1:4">
      <c r="A202" s="30"/>
      <c r="B202" s="30"/>
      <c r="C202" s="88"/>
      <c r="D202" s="88"/>
    </row>
    <row r="203" spans="1:4">
      <c r="A203" s="30"/>
      <c r="B203" s="30"/>
      <c r="C203" s="88"/>
      <c r="D203" s="88"/>
    </row>
    <row r="204" spans="1:4">
      <c r="A204" s="30"/>
      <c r="B204" s="30"/>
      <c r="C204" s="88"/>
      <c r="D204" s="88"/>
    </row>
    <row r="205" spans="1:4">
      <c r="A205" s="30"/>
      <c r="B205" s="30"/>
      <c r="C205" s="88"/>
      <c r="D205" s="88"/>
    </row>
    <row r="206" spans="1:4">
      <c r="A206" s="30"/>
      <c r="B206" s="30"/>
      <c r="C206" s="88"/>
      <c r="D206" s="88"/>
    </row>
    <row r="207" spans="1:4">
      <c r="A207" s="30"/>
      <c r="B207" s="30"/>
      <c r="C207" s="88"/>
      <c r="D207" s="88"/>
    </row>
    <row r="208" spans="1:4">
      <c r="A208" s="30"/>
      <c r="B208" s="30"/>
      <c r="C208" s="88"/>
      <c r="D208" s="88"/>
    </row>
    <row r="209" spans="1:4">
      <c r="A209" s="30"/>
      <c r="B209" s="30"/>
      <c r="C209" s="88"/>
      <c r="D209" s="88"/>
    </row>
    <row r="210" spans="1:4">
      <c r="A210" s="30"/>
      <c r="B210" s="30"/>
      <c r="C210" s="88"/>
      <c r="D210" s="88"/>
    </row>
    <row r="211" spans="1:4">
      <c r="A211" s="30"/>
      <c r="B211" s="30"/>
      <c r="C211" s="88"/>
      <c r="D211" s="88"/>
    </row>
    <row r="212" spans="1:4">
      <c r="A212" s="30"/>
      <c r="B212" s="30"/>
      <c r="C212" s="88"/>
      <c r="D212" s="88"/>
    </row>
    <row r="213" spans="1:4">
      <c r="A213" s="30"/>
      <c r="B213" s="30"/>
      <c r="C213" s="88"/>
      <c r="D213" s="88"/>
    </row>
    <row r="214" spans="1:4">
      <c r="A214" s="30"/>
      <c r="B214" s="30"/>
      <c r="C214" s="88"/>
      <c r="D214" s="88"/>
    </row>
    <row r="215" spans="1:4">
      <c r="A215" s="30"/>
      <c r="B215" s="30"/>
      <c r="C215" s="88"/>
      <c r="D215" s="88"/>
    </row>
    <row r="216" spans="1:4">
      <c r="A216" s="30"/>
      <c r="B216" s="30"/>
      <c r="C216" s="88"/>
      <c r="D216" s="88"/>
    </row>
    <row r="217" spans="1:4">
      <c r="A217" s="30"/>
      <c r="B217" s="30"/>
      <c r="C217" s="88"/>
      <c r="D217" s="88"/>
    </row>
    <row r="218" spans="1:4">
      <c r="A218" s="30"/>
      <c r="B218" s="30"/>
      <c r="C218" s="88"/>
      <c r="D218" s="88"/>
    </row>
    <row r="219" spans="1:4">
      <c r="A219" s="30"/>
      <c r="B219" s="30"/>
      <c r="C219" s="88"/>
      <c r="D219" s="88"/>
    </row>
    <row r="220" spans="1:4">
      <c r="A220" s="30"/>
      <c r="B220" s="30"/>
      <c r="C220" s="88"/>
      <c r="D220" s="88"/>
    </row>
    <row r="221" spans="1:4">
      <c r="A221" s="30"/>
      <c r="B221" s="30"/>
      <c r="C221" s="88"/>
      <c r="D221" s="88"/>
    </row>
    <row r="222" spans="1:4">
      <c r="A222" s="30"/>
      <c r="B222" s="30"/>
      <c r="C222" s="88"/>
      <c r="D222" s="88"/>
    </row>
    <row r="223" spans="1:4">
      <c r="A223" s="30"/>
      <c r="B223" s="30"/>
      <c r="C223" s="88"/>
      <c r="D223" s="88"/>
    </row>
    <row r="224" spans="1:4">
      <c r="A224" s="30"/>
      <c r="B224" s="30"/>
      <c r="C224" s="88"/>
      <c r="D224" s="88"/>
    </row>
    <row r="225" spans="1:4">
      <c r="A225" s="30"/>
      <c r="B225" s="30"/>
      <c r="C225" s="88"/>
      <c r="D225" s="88"/>
    </row>
    <row r="226" spans="1:4">
      <c r="A226" s="30"/>
      <c r="B226" s="30"/>
      <c r="C226" s="88"/>
      <c r="D226" s="88"/>
    </row>
    <row r="227" spans="1:4">
      <c r="A227" s="30"/>
      <c r="B227" s="30"/>
      <c r="C227" s="88"/>
      <c r="D227" s="88"/>
    </row>
    <row r="228" spans="1:4">
      <c r="A228" s="30"/>
      <c r="B228" s="30"/>
      <c r="C228" s="88"/>
      <c r="D228" s="88"/>
    </row>
    <row r="229" spans="1:4">
      <c r="A229" s="30"/>
      <c r="B229" s="30"/>
      <c r="C229" s="88"/>
      <c r="D229" s="88"/>
    </row>
    <row r="230" spans="1:4">
      <c r="A230" s="30"/>
      <c r="B230" s="30"/>
      <c r="C230" s="88"/>
      <c r="D230" s="88"/>
    </row>
    <row r="231" spans="1:4">
      <c r="A231" s="30"/>
      <c r="B231" s="30"/>
      <c r="C231" s="88"/>
      <c r="D231" s="88"/>
    </row>
    <row r="232" spans="1:4">
      <c r="A232" s="30"/>
      <c r="B232" s="30"/>
      <c r="C232" s="88"/>
      <c r="D232" s="88"/>
    </row>
    <row r="233" spans="1:4">
      <c r="A233" s="30"/>
      <c r="B233" s="30"/>
      <c r="C233" s="88"/>
      <c r="D233" s="88"/>
    </row>
    <row r="234" spans="1:4">
      <c r="A234" s="30"/>
      <c r="B234" s="30"/>
      <c r="C234" s="88"/>
      <c r="D234" s="88"/>
    </row>
    <row r="235" spans="1:4">
      <c r="A235" s="30"/>
      <c r="B235" s="30"/>
      <c r="C235" s="88"/>
      <c r="D235" s="88"/>
    </row>
    <row r="236" spans="1:4">
      <c r="A236" s="30"/>
      <c r="B236" s="30"/>
      <c r="C236" s="88"/>
      <c r="D236" s="88"/>
    </row>
    <row r="237" spans="1:4">
      <c r="A237" s="30"/>
      <c r="B237" s="30"/>
      <c r="C237" s="88"/>
      <c r="D237" s="88"/>
    </row>
    <row r="238" spans="1:4">
      <c r="A238" s="30"/>
      <c r="B238" s="30"/>
      <c r="C238" s="88"/>
      <c r="D238" s="88"/>
    </row>
    <row r="239" spans="1:4">
      <c r="A239" s="30"/>
      <c r="B239" s="30"/>
      <c r="C239" s="88"/>
      <c r="D239" s="88"/>
    </row>
    <row r="240" spans="1:4">
      <c r="A240" s="30"/>
      <c r="B240" s="30"/>
      <c r="C240" s="88"/>
      <c r="D240" s="88"/>
    </row>
    <row r="241" spans="1:4">
      <c r="A241" s="30"/>
      <c r="B241" s="30"/>
      <c r="C241" s="88"/>
      <c r="D241" s="88"/>
    </row>
    <row r="242" spans="1:4">
      <c r="A242" s="30"/>
      <c r="B242" s="30"/>
      <c r="C242" s="88"/>
      <c r="D242" s="88"/>
    </row>
    <row r="243" spans="1:4">
      <c r="A243" s="30"/>
      <c r="B243" s="30"/>
      <c r="C243" s="88"/>
      <c r="D243" s="88"/>
    </row>
    <row r="244" spans="1:4">
      <c r="A244" s="30"/>
      <c r="B244" s="30"/>
      <c r="C244" s="88"/>
      <c r="D244" s="88"/>
    </row>
    <row r="245" spans="1:4">
      <c r="A245" s="30"/>
      <c r="B245" s="30"/>
      <c r="C245" s="88"/>
      <c r="D245" s="88"/>
    </row>
    <row r="246" spans="1:4">
      <c r="A246" s="30"/>
      <c r="B246" s="30"/>
      <c r="C246" s="88"/>
      <c r="D246" s="88"/>
    </row>
    <row r="247" spans="1:4">
      <c r="A247" s="30"/>
      <c r="B247" s="30"/>
      <c r="C247" s="88"/>
      <c r="D247" s="88"/>
    </row>
    <row r="248" spans="1:4">
      <c r="A248" s="30"/>
      <c r="B248" s="30"/>
      <c r="C248" s="88"/>
      <c r="D248" s="88"/>
    </row>
    <row r="249" spans="1:4">
      <c r="A249" s="30"/>
      <c r="B249" s="30"/>
      <c r="C249" s="88"/>
      <c r="D249" s="88"/>
    </row>
    <row r="250" spans="1:4">
      <c r="A250" s="30"/>
      <c r="B250" s="30"/>
      <c r="C250" s="88"/>
      <c r="D250" s="88"/>
    </row>
    <row r="251" spans="1:4">
      <c r="A251" s="30"/>
      <c r="B251" s="30"/>
      <c r="C251" s="88"/>
      <c r="D251" s="88"/>
    </row>
    <row r="252" spans="1:4">
      <c r="A252" s="30"/>
      <c r="B252" s="30"/>
      <c r="C252" s="88"/>
      <c r="D252" s="88"/>
    </row>
    <row r="253" spans="1:4">
      <c r="A253" s="30"/>
      <c r="B253" s="30"/>
      <c r="C253" s="88"/>
      <c r="D253" s="88"/>
    </row>
    <row r="254" spans="1:4">
      <c r="A254" s="30"/>
      <c r="B254" s="30"/>
      <c r="C254" s="88"/>
      <c r="D254" s="88"/>
    </row>
    <row r="255" spans="1:4">
      <c r="A255" s="30"/>
      <c r="B255" s="30"/>
      <c r="C255" s="88"/>
      <c r="D255" s="88"/>
    </row>
    <row r="256" spans="1:4">
      <c r="A256" s="30"/>
      <c r="B256" s="30"/>
      <c r="C256" s="88"/>
      <c r="D256" s="88"/>
    </row>
    <row r="257" spans="1:4">
      <c r="A257" s="30"/>
      <c r="B257" s="30"/>
      <c r="C257" s="88"/>
      <c r="D257" s="88"/>
    </row>
    <row r="258" spans="1:4">
      <c r="A258" s="30"/>
      <c r="B258" s="30"/>
      <c r="C258" s="88"/>
      <c r="D258" s="88"/>
    </row>
    <row r="259" spans="1:4">
      <c r="A259" s="30"/>
      <c r="B259" s="30"/>
      <c r="C259" s="88"/>
      <c r="D259" s="88"/>
    </row>
    <row r="260" spans="1:4">
      <c r="A260" s="30"/>
      <c r="B260" s="30"/>
      <c r="C260" s="88"/>
      <c r="D260" s="88"/>
    </row>
    <row r="261" spans="1:4">
      <c r="A261" s="30"/>
      <c r="B261" s="30"/>
      <c r="C261" s="88"/>
      <c r="D261" s="88"/>
    </row>
    <row r="262" spans="1:4">
      <c r="A262" s="30"/>
      <c r="B262" s="30"/>
      <c r="C262" s="88"/>
      <c r="D262" s="88"/>
    </row>
    <row r="263" spans="1:4">
      <c r="A263" s="30"/>
      <c r="B263" s="30"/>
      <c r="C263" s="88"/>
      <c r="D263" s="88"/>
    </row>
    <row r="264" spans="1:4">
      <c r="A264" s="30"/>
      <c r="B264" s="30"/>
      <c r="C264" s="88"/>
      <c r="D264" s="88"/>
    </row>
    <row r="265" spans="1:4">
      <c r="A265" s="30"/>
      <c r="B265" s="30"/>
      <c r="C265" s="88"/>
      <c r="D265" s="88"/>
    </row>
    <row r="266" spans="1:4">
      <c r="A266" s="30"/>
      <c r="B266" s="30"/>
      <c r="C266" s="88"/>
      <c r="D266" s="88"/>
    </row>
    <row r="267" spans="1:4">
      <c r="A267" s="30"/>
      <c r="B267" s="30"/>
      <c r="C267" s="88"/>
      <c r="D267" s="88"/>
    </row>
    <row r="268" spans="1:4">
      <c r="A268" s="30"/>
      <c r="B268" s="30"/>
      <c r="C268" s="88"/>
      <c r="D268" s="88"/>
    </row>
    <row r="269" spans="1:4">
      <c r="A269" s="30"/>
      <c r="B269" s="30"/>
      <c r="C269" s="88"/>
      <c r="D269" s="88"/>
    </row>
    <row r="270" spans="1:4">
      <c r="A270" s="30"/>
      <c r="B270" s="30"/>
      <c r="C270" s="88"/>
      <c r="D270" s="88"/>
    </row>
    <row r="271" spans="1:4">
      <c r="A271" s="30"/>
      <c r="B271" s="30"/>
      <c r="C271" s="88"/>
      <c r="D271" s="88"/>
    </row>
    <row r="272" spans="1:4">
      <c r="A272" s="30"/>
      <c r="B272" s="30"/>
      <c r="C272" s="88"/>
      <c r="D272" s="88"/>
    </row>
    <row r="273" spans="1:4">
      <c r="A273" s="30"/>
      <c r="B273" s="30"/>
      <c r="C273" s="88"/>
      <c r="D273" s="88"/>
    </row>
    <row r="274" spans="1:4">
      <c r="A274" s="30"/>
      <c r="B274" s="30"/>
      <c r="C274" s="88"/>
      <c r="D274" s="88"/>
    </row>
    <row r="275" spans="1:4">
      <c r="A275" s="30"/>
      <c r="B275" s="30"/>
      <c r="C275" s="88"/>
      <c r="D275" s="88"/>
    </row>
    <row r="276" spans="1:4">
      <c r="A276" s="30"/>
      <c r="B276" s="30"/>
      <c r="C276" s="88"/>
      <c r="D276" s="88"/>
    </row>
    <row r="277" spans="1:4">
      <c r="A277" s="30"/>
      <c r="B277" s="30"/>
      <c r="C277" s="88"/>
      <c r="D277" s="88"/>
    </row>
    <row r="278" spans="1:4">
      <c r="A278" s="30"/>
      <c r="B278" s="30"/>
      <c r="C278" s="88"/>
      <c r="D278" s="88"/>
    </row>
    <row r="279" spans="1:4">
      <c r="A279" s="30"/>
      <c r="B279" s="30"/>
      <c r="C279" s="88"/>
      <c r="D279" s="88"/>
    </row>
    <row r="280" spans="1:4">
      <c r="A280" s="30"/>
      <c r="B280" s="30"/>
      <c r="C280" s="88"/>
      <c r="D280" s="88"/>
    </row>
    <row r="281" spans="1:4">
      <c r="A281" s="30"/>
      <c r="B281" s="30"/>
      <c r="C281" s="88"/>
      <c r="D281" s="88"/>
    </row>
    <row r="282" spans="1:4">
      <c r="A282" s="30"/>
      <c r="B282" s="30"/>
      <c r="C282" s="88"/>
      <c r="D282" s="88"/>
    </row>
    <row r="283" spans="1:4">
      <c r="A283" s="30"/>
      <c r="B283" s="30"/>
      <c r="C283" s="88"/>
      <c r="D283" s="88"/>
    </row>
    <row r="284" spans="1:4">
      <c r="A284" s="30"/>
      <c r="B284" s="30"/>
      <c r="C284" s="88"/>
      <c r="D284" s="88"/>
    </row>
    <row r="285" spans="1:4">
      <c r="A285" s="30"/>
      <c r="B285" s="30"/>
      <c r="C285" s="88"/>
      <c r="D285" s="88"/>
    </row>
    <row r="286" spans="1:4">
      <c r="A286" s="30"/>
      <c r="B286" s="30"/>
      <c r="C286" s="88"/>
      <c r="D286" s="88"/>
    </row>
    <row r="287" spans="1:4">
      <c r="A287" s="30"/>
      <c r="B287" s="30"/>
      <c r="C287" s="88"/>
      <c r="D287" s="88"/>
    </row>
    <row r="288" spans="1:4">
      <c r="A288" s="30"/>
      <c r="B288" s="30"/>
      <c r="C288" s="88"/>
      <c r="D288" s="88"/>
    </row>
    <row r="289" spans="1:4">
      <c r="A289" s="30"/>
      <c r="B289" s="30"/>
      <c r="C289" s="88"/>
      <c r="D289" s="88"/>
    </row>
    <row r="290" spans="1:4">
      <c r="A290" s="30"/>
      <c r="B290" s="30"/>
      <c r="C290" s="88"/>
      <c r="D290" s="88"/>
    </row>
    <row r="291" spans="1:4">
      <c r="A291" s="30"/>
      <c r="B291" s="30"/>
      <c r="C291" s="88"/>
      <c r="D291" s="88"/>
    </row>
    <row r="292" spans="1:4">
      <c r="A292" s="30"/>
      <c r="B292" s="30"/>
      <c r="C292" s="88"/>
      <c r="D292" s="88"/>
    </row>
    <row r="293" spans="1:4">
      <c r="A293" s="30"/>
      <c r="B293" s="30"/>
      <c r="C293" s="88"/>
      <c r="D293" s="88"/>
    </row>
    <row r="294" spans="1:4">
      <c r="A294" s="30"/>
      <c r="B294" s="30"/>
      <c r="C294" s="88"/>
      <c r="D294" s="88"/>
    </row>
    <row r="295" spans="1:4">
      <c r="A295" s="30"/>
      <c r="B295" s="30"/>
      <c r="C295" s="88"/>
      <c r="D295" s="88"/>
    </row>
    <row r="296" spans="1:4">
      <c r="A296" s="30"/>
      <c r="B296" s="30"/>
      <c r="C296" s="88"/>
      <c r="D296" s="88"/>
    </row>
    <row r="297" spans="1:4">
      <c r="A297" s="30"/>
      <c r="B297" s="30"/>
      <c r="C297" s="88"/>
      <c r="D297" s="88"/>
    </row>
    <row r="298" spans="1:4">
      <c r="A298" s="30"/>
      <c r="B298" s="30"/>
      <c r="C298" s="88"/>
      <c r="D298" s="88"/>
    </row>
    <row r="299" spans="1:4">
      <c r="A299" s="30"/>
      <c r="B299" s="30"/>
      <c r="C299" s="88"/>
      <c r="D299" s="88"/>
    </row>
    <row r="300" spans="1:4">
      <c r="A300" s="30"/>
      <c r="B300" s="30"/>
      <c r="C300" s="88"/>
      <c r="D300" s="88"/>
    </row>
    <row r="301" spans="1:4">
      <c r="A301" s="30"/>
      <c r="B301" s="30"/>
      <c r="C301" s="88"/>
      <c r="D301" s="88"/>
    </row>
    <row r="302" spans="1:4">
      <c r="A302" s="30"/>
      <c r="B302" s="30"/>
      <c r="C302" s="88"/>
      <c r="D302" s="88"/>
    </row>
    <row r="303" spans="1:4">
      <c r="A303" s="30"/>
      <c r="B303" s="30"/>
      <c r="C303" s="88"/>
      <c r="D303" s="88"/>
    </row>
    <row r="304" spans="1:4">
      <c r="A304" s="30"/>
      <c r="B304" s="30"/>
      <c r="C304" s="88"/>
      <c r="D304" s="88"/>
    </row>
    <row r="305" spans="1:4">
      <c r="A305" s="30"/>
      <c r="B305" s="30"/>
      <c r="C305" s="88"/>
      <c r="D305" s="88"/>
    </row>
    <row r="306" spans="1:4">
      <c r="A306" s="30"/>
      <c r="B306" s="30"/>
      <c r="C306" s="88"/>
      <c r="D306" s="88"/>
    </row>
    <row r="307" spans="1:4">
      <c r="A307" s="30"/>
      <c r="B307" s="30"/>
      <c r="C307" s="88"/>
      <c r="D307" s="88"/>
    </row>
    <row r="308" spans="1:4">
      <c r="A308" s="30"/>
      <c r="B308" s="30"/>
      <c r="C308" s="88"/>
      <c r="D308" s="88"/>
    </row>
    <row r="309" spans="1:4">
      <c r="A309" s="30"/>
      <c r="B309" s="30"/>
      <c r="C309" s="88"/>
      <c r="D309" s="88"/>
    </row>
    <row r="310" spans="1:4">
      <c r="A310" s="30"/>
      <c r="B310" s="30"/>
      <c r="C310" s="88"/>
      <c r="D310" s="88"/>
    </row>
    <row r="311" spans="1:4">
      <c r="A311" s="30"/>
      <c r="B311" s="30"/>
      <c r="C311" s="88"/>
      <c r="D311" s="88"/>
    </row>
    <row r="312" spans="1:4">
      <c r="A312" s="30"/>
      <c r="B312" s="30"/>
      <c r="C312" s="88"/>
      <c r="D312" s="88"/>
    </row>
    <row r="313" spans="1:4">
      <c r="A313" s="30"/>
      <c r="B313" s="30"/>
      <c r="C313" s="88"/>
      <c r="D313" s="88"/>
    </row>
    <row r="314" spans="1:4">
      <c r="A314" s="30"/>
      <c r="B314" s="30"/>
      <c r="C314" s="88"/>
      <c r="D314" s="88"/>
    </row>
    <row r="315" spans="1:4">
      <c r="A315" s="30"/>
      <c r="B315" s="30"/>
      <c r="C315" s="88"/>
      <c r="D315" s="88"/>
    </row>
    <row r="316" spans="1:4">
      <c r="A316" s="30"/>
      <c r="B316" s="30"/>
      <c r="C316" s="88"/>
      <c r="D316" s="88"/>
    </row>
    <row r="317" spans="1:4">
      <c r="A317" s="30"/>
      <c r="B317" s="30"/>
      <c r="C317" s="88"/>
      <c r="D317" s="88"/>
    </row>
    <row r="318" spans="1:4">
      <c r="A318" s="30"/>
      <c r="B318" s="30"/>
      <c r="C318" s="88"/>
      <c r="D318" s="88"/>
    </row>
    <row r="319" spans="1:4">
      <c r="A319" s="30"/>
      <c r="B319" s="30"/>
      <c r="C319" s="88"/>
      <c r="D319" s="88"/>
    </row>
    <row r="320" spans="1:4">
      <c r="A320" s="30"/>
      <c r="B320" s="30"/>
      <c r="C320" s="88"/>
      <c r="D320" s="88"/>
    </row>
    <row r="321" spans="1:4">
      <c r="A321" s="30"/>
      <c r="B321" s="30"/>
      <c r="C321" s="88"/>
      <c r="D321" s="88"/>
    </row>
    <row r="322" spans="1:4">
      <c r="A322" s="30"/>
      <c r="B322" s="30"/>
      <c r="C322" s="88"/>
      <c r="D322" s="88"/>
    </row>
    <row r="323" spans="1:4">
      <c r="A323" s="30"/>
      <c r="B323" s="30"/>
      <c r="C323" s="88"/>
      <c r="D323" s="88"/>
    </row>
    <row r="324" spans="1:4">
      <c r="A324" s="30"/>
      <c r="B324" s="30"/>
      <c r="C324" s="88"/>
      <c r="D324" s="88"/>
    </row>
    <row r="325" spans="1:4">
      <c r="A325" s="30"/>
      <c r="B325" s="30"/>
      <c r="C325" s="88"/>
      <c r="D325" s="88"/>
    </row>
    <row r="326" spans="1:4">
      <c r="A326" s="30"/>
      <c r="B326" s="30"/>
      <c r="C326" s="88"/>
      <c r="D326" s="88"/>
    </row>
    <row r="327" spans="1:4">
      <c r="A327" s="30"/>
      <c r="B327" s="30"/>
      <c r="C327" s="88"/>
      <c r="D327" s="88"/>
    </row>
    <row r="328" spans="1:4">
      <c r="A328" s="30"/>
      <c r="B328" s="30"/>
      <c r="C328" s="88"/>
      <c r="D328" s="88"/>
    </row>
    <row r="329" spans="1:4">
      <c r="A329" s="30"/>
      <c r="B329" s="30"/>
      <c r="C329" s="88"/>
      <c r="D329" s="88"/>
    </row>
    <row r="330" spans="1:4">
      <c r="A330" s="30"/>
      <c r="B330" s="30"/>
      <c r="C330" s="88"/>
      <c r="D330" s="88"/>
    </row>
    <row r="331" spans="1:4">
      <c r="A331" s="30"/>
      <c r="B331" s="30"/>
      <c r="C331" s="88"/>
      <c r="D331" s="88"/>
    </row>
    <row r="332" spans="1:4">
      <c r="A332" s="30"/>
      <c r="B332" s="30"/>
      <c r="C332" s="88"/>
      <c r="D332" s="88"/>
    </row>
    <row r="333" spans="1:4">
      <c r="A333" s="30"/>
      <c r="B333" s="30"/>
      <c r="C333" s="88"/>
      <c r="D333" s="88"/>
    </row>
  </sheetData>
  <mergeCells count="9">
    <mergeCell ref="A47:D47"/>
    <mergeCell ref="A48:A49"/>
    <mergeCell ref="B48:B49"/>
    <mergeCell ref="C48:D48"/>
    <mergeCell ref="A1:D1"/>
    <mergeCell ref="A2:A3"/>
    <mergeCell ref="B2:B3"/>
    <mergeCell ref="C2:D2"/>
    <mergeCell ref="A34:D34"/>
  </mergeCells>
  <pageMargins left="0.70866141732283472" right="0.70866141732283472" top="0.74803149606299213" bottom="0.74803149606299213" header="0.31496062992125984" footer="0.31496062992125984"/>
  <pageSetup paperSize="9" scale="96" firstPageNumber="9" fitToHeight="0" orientation="portrait" r:id="rId1"/>
  <headerFooter>
    <oddHeader>&amp;L&amp;8&amp;KE73E2AŚródroczne skonsolidowane sprawozdanie finansowe Grupy Ailleron SA za okres od 1 stycznia 2019 r. do 31 marca 2019 r.</oddHeader>
    <oddFooter>&amp;C&amp;P</oddFooter>
  </headerFooter>
  <rowBreaks count="1" manualBreakCount="1">
    <brk id="46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E3B61-DE47-4004-9AAA-5935F0CB93D1}">
  <sheetPr>
    <tabColor rgb="FF92D050"/>
    <pageSetUpPr fitToPage="1"/>
  </sheetPr>
  <dimension ref="A1:N111"/>
  <sheetViews>
    <sheetView showGridLines="0" view="pageBreakPreview" topLeftCell="A78" zoomScaleNormal="40" zoomScaleSheetLayoutView="100" workbookViewId="0">
      <selection activeCell="H9" sqref="H9"/>
    </sheetView>
  </sheetViews>
  <sheetFormatPr defaultRowHeight="15"/>
  <cols>
    <col min="1" max="1" width="57.140625" style="30" customWidth="1"/>
    <col min="2" max="3" width="20.28515625" style="30" customWidth="1"/>
    <col min="4" max="16384" width="9.140625" style="30"/>
  </cols>
  <sheetData>
    <row r="1" spans="1:3" ht="45.75" customHeight="1">
      <c r="A1" s="89" t="s">
        <v>117</v>
      </c>
      <c r="B1" s="89"/>
      <c r="C1" s="89"/>
    </row>
    <row r="2" spans="1:3" ht="15.75" customHeight="1">
      <c r="A2" s="90"/>
      <c r="B2" s="91" t="s">
        <v>63</v>
      </c>
      <c r="C2" s="91"/>
    </row>
    <row r="3" spans="1:3" ht="39" customHeight="1">
      <c r="A3" s="90"/>
      <c r="B3" s="33" t="s">
        <v>118</v>
      </c>
      <c r="C3" s="33" t="s">
        <v>119</v>
      </c>
    </row>
    <row r="4" spans="1:3" ht="15" customHeight="1">
      <c r="A4" s="92" t="s">
        <v>120</v>
      </c>
      <c r="B4" s="93"/>
      <c r="C4" s="93"/>
    </row>
    <row r="5" spans="1:3" ht="15" customHeight="1">
      <c r="A5" s="94" t="s">
        <v>121</v>
      </c>
      <c r="B5" s="39">
        <f>'S RZiS'!C36</f>
        <v>482000</v>
      </c>
      <c r="C5" s="39">
        <f>'S RZiS'!D37</f>
        <v>298000</v>
      </c>
    </row>
    <row r="6" spans="1:3" ht="15" customHeight="1">
      <c r="A6" s="95" t="s">
        <v>122</v>
      </c>
      <c r="B6" s="48">
        <f>'S RZiS'!C26</f>
        <v>602000</v>
      </c>
      <c r="C6" s="48">
        <v>84000</v>
      </c>
    </row>
    <row r="7" spans="1:3" ht="15" customHeight="1">
      <c r="A7" s="95" t="s">
        <v>123</v>
      </c>
      <c r="B7" s="16">
        <v>0</v>
      </c>
      <c r="C7" s="16">
        <v>-7000</v>
      </c>
    </row>
    <row r="8" spans="1:3" ht="15" customHeight="1">
      <c r="A8" s="95" t="s">
        <v>124</v>
      </c>
      <c r="B8" s="16">
        <v>0</v>
      </c>
      <c r="C8" s="16">
        <v>0</v>
      </c>
    </row>
    <row r="9" spans="1:3" ht="15" customHeight="1">
      <c r="A9" s="95" t="s">
        <v>125</v>
      </c>
      <c r="B9" s="16">
        <v>34000</v>
      </c>
      <c r="C9" s="16">
        <v>26000</v>
      </c>
    </row>
    <row r="10" spans="1:3" ht="15" customHeight="1">
      <c r="A10" s="95" t="s">
        <v>126</v>
      </c>
      <c r="B10" s="16">
        <v>0</v>
      </c>
      <c r="C10" s="16">
        <v>0</v>
      </c>
    </row>
    <row r="11" spans="1:3" ht="15" customHeight="1">
      <c r="A11" s="95" t="s">
        <v>127</v>
      </c>
      <c r="B11" s="16">
        <v>5000</v>
      </c>
      <c r="C11" s="16">
        <v>-11000</v>
      </c>
    </row>
    <row r="12" spans="1:3" ht="15" customHeight="1">
      <c r="A12" s="96" t="s">
        <v>128</v>
      </c>
      <c r="B12" s="16">
        <v>0</v>
      </c>
      <c r="C12" s="16">
        <v>2000</v>
      </c>
    </row>
    <row r="13" spans="1:3" ht="26.25" customHeight="1">
      <c r="A13" s="95" t="s">
        <v>129</v>
      </c>
      <c r="B13" s="16">
        <v>0</v>
      </c>
      <c r="C13" s="16">
        <v>0</v>
      </c>
    </row>
    <row r="14" spans="1:3" ht="15" customHeight="1">
      <c r="A14" s="95" t="s">
        <v>130</v>
      </c>
      <c r="B14" s="16">
        <v>0</v>
      </c>
      <c r="C14" s="16">
        <v>0</v>
      </c>
    </row>
    <row r="15" spans="1:3" ht="15" customHeight="1">
      <c r="A15" s="95" t="s">
        <v>131</v>
      </c>
      <c r="B15" s="16">
        <v>0</v>
      </c>
      <c r="C15" s="16">
        <v>0</v>
      </c>
    </row>
    <row r="16" spans="1:3" ht="15" customHeight="1">
      <c r="A16" s="95" t="s">
        <v>132</v>
      </c>
      <c r="B16" s="16">
        <v>0</v>
      </c>
      <c r="C16" s="16">
        <v>0</v>
      </c>
    </row>
    <row r="17" spans="1:3" ht="21" hidden="1" customHeight="1">
      <c r="A17" s="95" t="s">
        <v>133</v>
      </c>
      <c r="B17" s="16">
        <v>0</v>
      </c>
      <c r="C17" s="16">
        <v>0</v>
      </c>
    </row>
    <row r="18" spans="1:3" ht="15" hidden="1" customHeight="1">
      <c r="A18" s="95" t="s">
        <v>134</v>
      </c>
      <c r="B18" s="16">
        <v>0</v>
      </c>
      <c r="C18" s="16">
        <v>0</v>
      </c>
    </row>
    <row r="19" spans="1:3" ht="21" hidden="1" customHeight="1">
      <c r="A19" s="95" t="s">
        <v>135</v>
      </c>
      <c r="B19" s="16">
        <v>0</v>
      </c>
      <c r="C19" s="16">
        <v>0</v>
      </c>
    </row>
    <row r="20" spans="1:3" ht="15" hidden="1" customHeight="1">
      <c r="A20" s="95" t="s">
        <v>136</v>
      </c>
      <c r="B20" s="16">
        <v>0</v>
      </c>
      <c r="C20" s="16">
        <v>0</v>
      </c>
    </row>
    <row r="21" spans="1:3" ht="15" hidden="1" customHeight="1">
      <c r="A21" s="95" t="s">
        <v>137</v>
      </c>
      <c r="B21" s="16">
        <v>0</v>
      </c>
      <c r="C21" s="16">
        <v>0</v>
      </c>
    </row>
    <row r="22" spans="1:3" ht="15" hidden="1" customHeight="1">
      <c r="A22" s="95" t="s">
        <v>138</v>
      </c>
      <c r="B22" s="16">
        <v>0</v>
      </c>
      <c r="C22" s="16">
        <v>0</v>
      </c>
    </row>
    <row r="23" spans="1:3" ht="15" customHeight="1">
      <c r="A23" s="95" t="s">
        <v>139</v>
      </c>
      <c r="B23" s="16">
        <v>0</v>
      </c>
      <c r="C23" s="16">
        <v>0</v>
      </c>
    </row>
    <row r="24" spans="1:3" ht="15" customHeight="1">
      <c r="A24" s="95" t="s">
        <v>140</v>
      </c>
      <c r="B24" s="16">
        <v>0</v>
      </c>
      <c r="C24" s="16">
        <v>0</v>
      </c>
    </row>
    <row r="25" spans="1:3" ht="15" customHeight="1">
      <c r="A25" s="95" t="s">
        <v>141</v>
      </c>
      <c r="B25" s="16">
        <v>0</v>
      </c>
      <c r="C25" s="16">
        <v>0</v>
      </c>
    </row>
    <row r="26" spans="1:3" ht="17.25" customHeight="1">
      <c r="A26" s="95" t="s">
        <v>142</v>
      </c>
      <c r="B26" s="16">
        <v>0</v>
      </c>
      <c r="C26" s="16">
        <v>-1000</v>
      </c>
    </row>
    <row r="27" spans="1:3" ht="15" customHeight="1">
      <c r="A27" s="95" t="s">
        <v>143</v>
      </c>
      <c r="B27" s="16">
        <v>2126000</v>
      </c>
      <c r="C27" s="16">
        <v>1952000</v>
      </c>
    </row>
    <row r="28" spans="1:3" ht="15" customHeight="1">
      <c r="A28" s="95" t="s">
        <v>144</v>
      </c>
      <c r="B28" s="16">
        <v>0</v>
      </c>
      <c r="C28" s="16">
        <v>13000</v>
      </c>
    </row>
    <row r="29" spans="1:3" ht="15" customHeight="1">
      <c r="A29" s="96" t="s">
        <v>145</v>
      </c>
      <c r="B29" s="16">
        <v>182000</v>
      </c>
      <c r="C29" s="16">
        <v>68000</v>
      </c>
    </row>
    <row r="30" spans="1:3" ht="15" hidden="1" customHeight="1">
      <c r="A30" s="95" t="s">
        <v>146</v>
      </c>
      <c r="B30" s="16"/>
      <c r="C30" s="16"/>
    </row>
    <row r="31" spans="1:3" ht="15" hidden="1" customHeight="1">
      <c r="A31" s="95" t="s">
        <v>147</v>
      </c>
      <c r="B31" s="16"/>
      <c r="C31" s="16"/>
    </row>
    <row r="32" spans="1:3" ht="15" hidden="1" customHeight="1">
      <c r="A32" s="95" t="s">
        <v>148</v>
      </c>
      <c r="B32" s="16"/>
      <c r="C32" s="16"/>
    </row>
    <row r="33" spans="1:3" ht="18.75" customHeight="1">
      <c r="A33" s="95" t="s">
        <v>149</v>
      </c>
      <c r="B33" s="49">
        <v>0</v>
      </c>
      <c r="C33" s="49">
        <v>1762000</v>
      </c>
    </row>
    <row r="34" spans="1:3">
      <c r="A34" s="85"/>
      <c r="B34" s="13">
        <f t="shared" ref="B34:C34" si="0">SUM(B5:B33)</f>
        <v>3431000</v>
      </c>
      <c r="C34" s="39">
        <f t="shared" si="0"/>
        <v>4186000</v>
      </c>
    </row>
    <row r="35" spans="1:3" ht="15" customHeight="1">
      <c r="A35" s="95" t="s">
        <v>150</v>
      </c>
      <c r="B35" s="16"/>
      <c r="C35" s="16"/>
    </row>
    <row r="36" spans="1:3" ht="22.5" customHeight="1">
      <c r="A36" s="95" t="s">
        <v>151</v>
      </c>
      <c r="B36" s="16">
        <v>22258000</v>
      </c>
      <c r="C36" s="16">
        <v>21583000</v>
      </c>
    </row>
    <row r="37" spans="1:3" ht="18" customHeight="1">
      <c r="A37" s="95" t="s">
        <v>152</v>
      </c>
      <c r="B37" s="16">
        <v>-3668000</v>
      </c>
      <c r="C37" s="16">
        <v>-4382000</v>
      </c>
    </row>
    <row r="38" spans="1:3" ht="15" customHeight="1">
      <c r="A38" s="95" t="s">
        <v>153</v>
      </c>
      <c r="B38" s="16">
        <v>-705000</v>
      </c>
      <c r="C38" s="16">
        <v>-822000</v>
      </c>
    </row>
    <row r="39" spans="1:3" ht="15" customHeight="1">
      <c r="A39" s="95" t="s">
        <v>154</v>
      </c>
      <c r="B39" s="16">
        <v>178000</v>
      </c>
      <c r="C39" s="16">
        <v>156000</v>
      </c>
    </row>
    <row r="40" spans="1:3" ht="26.25" customHeight="1">
      <c r="A40" s="95" t="s">
        <v>155</v>
      </c>
      <c r="B40" s="16">
        <v>-12634000</v>
      </c>
      <c r="C40" s="16">
        <v>-6527000</v>
      </c>
    </row>
    <row r="41" spans="1:3" ht="15" customHeight="1">
      <c r="A41" s="95" t="s">
        <v>156</v>
      </c>
      <c r="B41" s="16">
        <v>-139000</v>
      </c>
      <c r="C41" s="16">
        <v>-295000</v>
      </c>
    </row>
    <row r="42" spans="1:3" ht="15" customHeight="1">
      <c r="A42" s="95" t="s">
        <v>157</v>
      </c>
      <c r="B42" s="16">
        <v>-64000</v>
      </c>
      <c r="C42" s="16">
        <v>-158000</v>
      </c>
    </row>
    <row r="43" spans="1:3" ht="15" customHeight="1">
      <c r="A43" s="95" t="s">
        <v>158</v>
      </c>
      <c r="B43" s="16">
        <v>-856000</v>
      </c>
      <c r="C43" s="16">
        <v>97000</v>
      </c>
    </row>
    <row r="44" spans="1:3" ht="15" customHeight="1">
      <c r="A44" s="95" t="s">
        <v>159</v>
      </c>
      <c r="B44" s="16">
        <v>-449000</v>
      </c>
      <c r="C44" s="16">
        <v>125000</v>
      </c>
    </row>
    <row r="45" spans="1:3" ht="15" customHeight="1">
      <c r="A45" s="94" t="s">
        <v>160</v>
      </c>
      <c r="B45" s="13">
        <f t="shared" ref="B45:C45" si="1">SUM(B34:B44)</f>
        <v>7352000</v>
      </c>
      <c r="C45" s="39">
        <f t="shared" si="1"/>
        <v>13963000</v>
      </c>
    </row>
    <row r="46" spans="1:3" ht="15" customHeight="1">
      <c r="A46" s="95" t="s">
        <v>161</v>
      </c>
      <c r="B46" s="16">
        <v>-216000</v>
      </c>
      <c r="C46" s="16">
        <v>-93000</v>
      </c>
    </row>
    <row r="47" spans="1:3" ht="15" customHeight="1">
      <c r="A47" s="95" t="s">
        <v>162</v>
      </c>
      <c r="B47" s="16">
        <v>-1046000</v>
      </c>
      <c r="C47" s="16">
        <v>-434000</v>
      </c>
    </row>
    <row r="48" spans="1:3" ht="30" customHeight="1">
      <c r="A48" s="45" t="s">
        <v>163</v>
      </c>
      <c r="B48" s="97">
        <f t="shared" ref="B48:C48" si="2">B45+B46+B47</f>
        <v>6090000</v>
      </c>
      <c r="C48" s="44">
        <f t="shared" si="2"/>
        <v>13436000</v>
      </c>
    </row>
    <row r="49" spans="1:3" ht="45.75" customHeight="1">
      <c r="A49" s="89" t="s">
        <v>164</v>
      </c>
      <c r="B49" s="89"/>
      <c r="C49" s="89"/>
    </row>
    <row r="50" spans="1:3" ht="15.75" customHeight="1">
      <c r="A50" s="90"/>
      <c r="B50" s="91" t="s">
        <v>63</v>
      </c>
      <c r="C50" s="91"/>
    </row>
    <row r="51" spans="1:3" ht="39" customHeight="1">
      <c r="A51" s="90"/>
      <c r="B51" s="33" t="s">
        <v>118</v>
      </c>
      <c r="C51" s="33" t="s">
        <v>119</v>
      </c>
    </row>
    <row r="52" spans="1:3" ht="12" customHeight="1">
      <c r="A52" s="45"/>
      <c r="B52" s="44"/>
      <c r="C52" s="44"/>
    </row>
    <row r="53" spans="1:3" hidden="1">
      <c r="A53" s="90"/>
      <c r="B53" s="91" t="s">
        <v>63</v>
      </c>
      <c r="C53" s="91"/>
    </row>
    <row r="54" spans="1:3" ht="35.25" hidden="1" customHeight="1">
      <c r="A54" s="90"/>
      <c r="B54" s="98" t="s">
        <v>165</v>
      </c>
      <c r="C54" s="98" t="s">
        <v>166</v>
      </c>
    </row>
    <row r="55" spans="1:3" ht="15" customHeight="1">
      <c r="A55" s="92" t="s">
        <v>167</v>
      </c>
      <c r="B55" s="93"/>
      <c r="C55" s="93"/>
    </row>
    <row r="56" spans="1:3" ht="15" hidden="1" customHeight="1">
      <c r="A56" s="99" t="s">
        <v>168</v>
      </c>
      <c r="B56" s="42"/>
      <c r="C56" s="100"/>
    </row>
    <row r="57" spans="1:3" ht="15" hidden="1" customHeight="1">
      <c r="A57" s="99" t="s">
        <v>169</v>
      </c>
      <c r="B57" s="42"/>
      <c r="C57" s="100"/>
    </row>
    <row r="58" spans="1:3" ht="15" customHeight="1">
      <c r="A58" s="95" t="s">
        <v>168</v>
      </c>
      <c r="B58" s="16">
        <v>0</v>
      </c>
      <c r="C58" s="16">
        <v>0</v>
      </c>
    </row>
    <row r="59" spans="1:3" ht="15" customHeight="1">
      <c r="A59" s="95" t="s">
        <v>170</v>
      </c>
      <c r="B59" s="16">
        <v>0</v>
      </c>
      <c r="C59" s="16">
        <v>0</v>
      </c>
    </row>
    <row r="60" spans="1:3" ht="15" hidden="1" customHeight="1">
      <c r="A60" s="95" t="s">
        <v>171</v>
      </c>
      <c r="B60" s="16">
        <v>0</v>
      </c>
      <c r="C60" s="16">
        <v>0</v>
      </c>
    </row>
    <row r="61" spans="1:3" ht="15" hidden="1" customHeight="1">
      <c r="A61" s="95" t="s">
        <v>172</v>
      </c>
      <c r="B61" s="16">
        <v>0</v>
      </c>
      <c r="C61" s="16">
        <v>0</v>
      </c>
    </row>
    <row r="62" spans="1:3" ht="15" hidden="1" customHeight="1">
      <c r="A62" s="95" t="s">
        <v>173</v>
      </c>
      <c r="B62" s="16">
        <v>0</v>
      </c>
      <c r="C62" s="16">
        <v>0</v>
      </c>
    </row>
    <row r="63" spans="1:3" ht="15" customHeight="1">
      <c r="A63" s="95" t="s">
        <v>174</v>
      </c>
      <c r="B63" s="16">
        <v>0</v>
      </c>
      <c r="C63" s="16">
        <v>0</v>
      </c>
    </row>
    <row r="64" spans="1:3" ht="15" customHeight="1">
      <c r="A64" s="95" t="s">
        <v>175</v>
      </c>
      <c r="B64" s="16">
        <v>107000</v>
      </c>
      <c r="C64" s="16">
        <v>0</v>
      </c>
    </row>
    <row r="65" spans="1:3" ht="15" customHeight="1">
      <c r="A65" s="95" t="s">
        <v>176</v>
      </c>
      <c r="B65" s="16">
        <v>-546000</v>
      </c>
      <c r="C65" s="16">
        <v>-266000</v>
      </c>
    </row>
    <row r="66" spans="1:3" ht="15" customHeight="1">
      <c r="A66" s="95" t="s">
        <v>177</v>
      </c>
      <c r="B66" s="16">
        <v>0</v>
      </c>
      <c r="C66" s="16">
        <v>0</v>
      </c>
    </row>
    <row r="67" spans="1:3" ht="15" customHeight="1">
      <c r="A67" s="95" t="s">
        <v>178</v>
      </c>
      <c r="B67" s="16">
        <v>-393000</v>
      </c>
      <c r="C67" s="16">
        <v>-354000</v>
      </c>
    </row>
    <row r="68" spans="1:3" ht="15" customHeight="1">
      <c r="A68" s="95" t="s">
        <v>179</v>
      </c>
      <c r="B68" s="16">
        <v>0</v>
      </c>
      <c r="C68" s="16">
        <v>11000</v>
      </c>
    </row>
    <row r="69" spans="1:3" ht="15" hidden="1" customHeight="1">
      <c r="A69" s="95" t="s">
        <v>180</v>
      </c>
      <c r="B69" s="16"/>
      <c r="C69" s="16"/>
    </row>
    <row r="70" spans="1:3" ht="15" hidden="1" customHeight="1">
      <c r="A70" s="95" t="s">
        <v>181</v>
      </c>
      <c r="B70" s="16"/>
      <c r="C70" s="16"/>
    </row>
    <row r="71" spans="1:3" ht="15" customHeight="1">
      <c r="A71" s="95" t="s">
        <v>182</v>
      </c>
      <c r="B71" s="16">
        <v>0</v>
      </c>
      <c r="C71" s="16">
        <v>-5000</v>
      </c>
    </row>
    <row r="72" spans="1:3" ht="15" customHeight="1">
      <c r="A72" s="95" t="s">
        <v>183</v>
      </c>
      <c r="B72" s="16">
        <v>0</v>
      </c>
      <c r="C72" s="16">
        <v>0</v>
      </c>
    </row>
    <row r="73" spans="1:3" ht="15" hidden="1" customHeight="1">
      <c r="A73" s="95" t="s">
        <v>184</v>
      </c>
      <c r="B73" s="16">
        <v>0</v>
      </c>
      <c r="C73" s="16">
        <v>0</v>
      </c>
    </row>
    <row r="74" spans="1:3" ht="15" hidden="1" customHeight="1">
      <c r="A74" s="95" t="s">
        <v>185</v>
      </c>
      <c r="B74" s="16">
        <v>0</v>
      </c>
      <c r="C74" s="16">
        <v>0</v>
      </c>
    </row>
    <row r="75" spans="1:3" ht="15" hidden="1" customHeight="1">
      <c r="A75" s="95" t="s">
        <v>186</v>
      </c>
      <c r="B75" s="16">
        <v>0</v>
      </c>
      <c r="C75" s="16">
        <v>0</v>
      </c>
    </row>
    <row r="76" spans="1:3" ht="18" customHeight="1">
      <c r="A76" s="95" t="s">
        <v>187</v>
      </c>
      <c r="B76" s="16">
        <v>0</v>
      </c>
      <c r="C76" s="16">
        <v>0</v>
      </c>
    </row>
    <row r="77" spans="1:3" ht="15" customHeight="1">
      <c r="A77" s="95" t="s">
        <v>188</v>
      </c>
      <c r="B77" s="16">
        <v>0</v>
      </c>
      <c r="C77" s="16">
        <v>0</v>
      </c>
    </row>
    <row r="78" spans="1:3" ht="30" customHeight="1">
      <c r="A78" s="45" t="s">
        <v>189</v>
      </c>
      <c r="B78" s="44">
        <f t="shared" ref="B78:C78" si="3">SUM(B56:B77)</f>
        <v>-832000</v>
      </c>
      <c r="C78" s="44">
        <f t="shared" si="3"/>
        <v>-614000</v>
      </c>
    </row>
    <row r="79" spans="1:3" ht="47.25" hidden="1" customHeight="1">
      <c r="A79" s="101" t="s">
        <v>190</v>
      </c>
      <c r="B79" s="101"/>
      <c r="C79" s="101"/>
    </row>
    <row r="80" spans="1:3" s="104" customFormat="1" ht="12" customHeight="1">
      <c r="A80" s="102"/>
      <c r="B80" s="103"/>
      <c r="C80" s="103"/>
    </row>
    <row r="81" spans="1:3" ht="15" customHeight="1">
      <c r="A81" s="92" t="s">
        <v>191</v>
      </c>
      <c r="B81" s="93"/>
      <c r="C81" s="93"/>
    </row>
    <row r="82" spans="1:3" ht="15" customHeight="1">
      <c r="A82" s="95" t="s">
        <v>192</v>
      </c>
      <c r="B82" s="16">
        <v>0</v>
      </c>
      <c r="C82" s="16">
        <v>0</v>
      </c>
    </row>
    <row r="83" spans="1:3" ht="15" customHeight="1">
      <c r="A83" s="95" t="s">
        <v>193</v>
      </c>
      <c r="B83" s="16">
        <v>0</v>
      </c>
      <c r="C83" s="16">
        <v>0</v>
      </c>
    </row>
    <row r="84" spans="1:3" ht="15" customHeight="1">
      <c r="A84" s="95" t="s">
        <v>194</v>
      </c>
      <c r="B84" s="16">
        <v>0</v>
      </c>
      <c r="C84" s="16">
        <v>0</v>
      </c>
    </row>
    <row r="85" spans="1:3" ht="15" hidden="1" customHeight="1">
      <c r="A85" s="95" t="s">
        <v>195</v>
      </c>
      <c r="B85" s="16">
        <v>0</v>
      </c>
      <c r="C85" s="16">
        <v>0</v>
      </c>
    </row>
    <row r="86" spans="1:3" ht="15" hidden="1" customHeight="1">
      <c r="A86" s="95" t="s">
        <v>196</v>
      </c>
      <c r="B86" s="16">
        <v>0</v>
      </c>
      <c r="C86" s="16">
        <v>0</v>
      </c>
    </row>
    <row r="87" spans="1:3" ht="15" hidden="1" customHeight="1">
      <c r="A87" s="95" t="s">
        <v>197</v>
      </c>
      <c r="B87" s="16">
        <v>0</v>
      </c>
      <c r="C87" s="16">
        <v>0</v>
      </c>
    </row>
    <row r="88" spans="1:3" ht="15" hidden="1" customHeight="1">
      <c r="A88" s="95" t="s">
        <v>198</v>
      </c>
      <c r="B88" s="16">
        <v>0</v>
      </c>
      <c r="C88" s="16">
        <v>0</v>
      </c>
    </row>
    <row r="89" spans="1:3" ht="15" customHeight="1">
      <c r="A89" s="95" t="s">
        <v>199</v>
      </c>
      <c r="B89" s="16">
        <v>0</v>
      </c>
      <c r="C89" s="16">
        <v>0</v>
      </c>
    </row>
    <row r="90" spans="1:3" ht="15" customHeight="1">
      <c r="A90" s="95" t="s">
        <v>200</v>
      </c>
      <c r="B90" s="16">
        <v>-750000</v>
      </c>
      <c r="C90" s="16">
        <v>-750000</v>
      </c>
    </row>
    <row r="91" spans="1:3" ht="15" customHeight="1">
      <c r="A91" s="95" t="s">
        <v>201</v>
      </c>
      <c r="B91" s="16">
        <v>-66000</v>
      </c>
      <c r="C91" s="16">
        <v>-97000</v>
      </c>
    </row>
    <row r="92" spans="1:3" ht="15" customHeight="1">
      <c r="A92" s="95" t="s">
        <v>202</v>
      </c>
      <c r="B92" s="16">
        <v>-11000</v>
      </c>
      <c r="C92" s="16">
        <v>29000</v>
      </c>
    </row>
    <row r="93" spans="1:3" ht="15" hidden="1" customHeight="1">
      <c r="A93" s="95" t="s">
        <v>203</v>
      </c>
      <c r="B93" s="16">
        <v>0</v>
      </c>
      <c r="C93" s="16">
        <v>0</v>
      </c>
    </row>
    <row r="94" spans="1:3" ht="15" hidden="1" customHeight="1">
      <c r="A94" s="95" t="s">
        <v>199</v>
      </c>
      <c r="B94" s="16">
        <v>0</v>
      </c>
      <c r="C94" s="16">
        <v>0</v>
      </c>
    </row>
    <row r="95" spans="1:3" ht="15" hidden="1" customHeight="1">
      <c r="A95" s="95" t="s">
        <v>204</v>
      </c>
      <c r="B95" s="16">
        <v>0</v>
      </c>
      <c r="C95" s="16">
        <v>0</v>
      </c>
    </row>
    <row r="96" spans="1:3" ht="15" hidden="1" customHeight="1">
      <c r="A96" s="95" t="s">
        <v>205</v>
      </c>
      <c r="B96" s="16">
        <v>0</v>
      </c>
      <c r="C96" s="16">
        <v>0</v>
      </c>
    </row>
    <row r="97" spans="1:3" ht="15" hidden="1" customHeight="1">
      <c r="A97" s="95" t="s">
        <v>206</v>
      </c>
      <c r="B97" s="16">
        <v>0</v>
      </c>
      <c r="C97" s="16">
        <v>0</v>
      </c>
    </row>
    <row r="98" spans="1:3" ht="15" hidden="1" customHeight="1">
      <c r="A98" s="95" t="s">
        <v>199</v>
      </c>
      <c r="B98" s="16">
        <v>0</v>
      </c>
      <c r="C98" s="16">
        <v>0</v>
      </c>
    </row>
    <row r="99" spans="1:3" ht="15" customHeight="1">
      <c r="A99" s="95" t="s">
        <v>207</v>
      </c>
      <c r="B99" s="16">
        <v>0</v>
      </c>
      <c r="C99" s="16">
        <v>0</v>
      </c>
    </row>
    <row r="100" spans="1:3" ht="15" customHeight="1">
      <c r="A100" s="95" t="s">
        <v>208</v>
      </c>
      <c r="B100" s="16">
        <v>0</v>
      </c>
      <c r="C100" s="16">
        <v>0</v>
      </c>
    </row>
    <row r="101" spans="1:3" ht="24.75" customHeight="1">
      <c r="A101" s="95" t="s">
        <v>209</v>
      </c>
      <c r="B101" s="16">
        <v>0</v>
      </c>
      <c r="C101" s="16">
        <v>0</v>
      </c>
    </row>
    <row r="102" spans="1:3" ht="15" customHeight="1">
      <c r="A102" s="95" t="s">
        <v>210</v>
      </c>
      <c r="B102" s="16">
        <v>0</v>
      </c>
      <c r="C102" s="16">
        <v>0</v>
      </c>
    </row>
    <row r="103" spans="1:3" ht="15" customHeight="1">
      <c r="A103" s="95" t="s">
        <v>211</v>
      </c>
      <c r="B103" s="16">
        <v>0</v>
      </c>
      <c r="C103" s="16">
        <v>0</v>
      </c>
    </row>
    <row r="104" spans="1:3" ht="15.75" customHeight="1">
      <c r="A104" s="95" t="s">
        <v>212</v>
      </c>
      <c r="B104" s="16">
        <v>-1161000</v>
      </c>
      <c r="C104" s="16">
        <v>-920000</v>
      </c>
    </row>
    <row r="105" spans="1:3" ht="30" customHeight="1">
      <c r="A105" s="45" t="s">
        <v>213</v>
      </c>
      <c r="B105" s="44">
        <f t="shared" ref="B105:C105" si="4">SUM(B82:B104)</f>
        <v>-1988000</v>
      </c>
      <c r="C105" s="44">
        <f t="shared" si="4"/>
        <v>-1738000</v>
      </c>
    </row>
    <row r="106" spans="1:3" ht="15" customHeight="1">
      <c r="A106" s="95" t="s">
        <v>214</v>
      </c>
      <c r="B106" s="16">
        <v>3271000</v>
      </c>
      <c r="C106" s="16">
        <f>C48+C78+C105-C108-C109</f>
        <v>11084000</v>
      </c>
    </row>
    <row r="107" spans="1:3" ht="15" customHeight="1">
      <c r="A107" s="95" t="s">
        <v>215</v>
      </c>
      <c r="B107" s="16">
        <v>5523000</v>
      </c>
      <c r="C107" s="16">
        <v>7079000</v>
      </c>
    </row>
    <row r="108" spans="1:3" ht="15" customHeight="1">
      <c r="A108" s="95" t="s">
        <v>216</v>
      </c>
      <c r="B108" s="16">
        <v>0</v>
      </c>
      <c r="C108" s="16">
        <v>0</v>
      </c>
    </row>
    <row r="109" spans="1:3" ht="15" customHeight="1">
      <c r="A109" s="95" t="s">
        <v>217</v>
      </c>
      <c r="B109" s="16">
        <v>0</v>
      </c>
      <c r="C109" s="16">
        <v>0</v>
      </c>
    </row>
    <row r="110" spans="1:3" ht="15" customHeight="1">
      <c r="A110" s="95" t="s">
        <v>218</v>
      </c>
      <c r="B110" s="16">
        <v>0</v>
      </c>
      <c r="C110" s="16">
        <v>0</v>
      </c>
    </row>
    <row r="111" spans="1:3" ht="30" customHeight="1">
      <c r="A111" s="17" t="s">
        <v>219</v>
      </c>
      <c r="B111" s="51">
        <f t="shared" ref="B111:C111" si="5">B106+B107</f>
        <v>8794000</v>
      </c>
      <c r="C111" s="51">
        <f t="shared" si="5"/>
        <v>18163000</v>
      </c>
    </row>
  </sheetData>
  <mergeCells count="9">
    <mergeCell ref="A53:A54"/>
    <mergeCell ref="B53:C53"/>
    <mergeCell ref="A79:C79"/>
    <mergeCell ref="A1:C1"/>
    <mergeCell ref="A2:A3"/>
    <mergeCell ref="B2:C2"/>
    <mergeCell ref="A49:C49"/>
    <mergeCell ref="A50:A51"/>
    <mergeCell ref="B50:C50"/>
  </mergeCells>
  <pageMargins left="0.70866141732283472" right="0.70866141732283472" top="0.74803149606299213" bottom="0.74803149606299213" header="0.31496062992125984" footer="0.31496062992125984"/>
  <pageSetup paperSize="9" scale="89" firstPageNumber="9" fitToHeight="0" orientation="portrait" r:id="rId1"/>
  <headerFooter>
    <oddHeader>&amp;L&amp;8&amp;KE73E2AŚródroczne skonsolidowane sprawozdanie finansowe Grupy Ailleron SA za okres od 1 stycznia 2019 r. do 31 marca 2019 r.</oddHeader>
    <oddFooter>&amp;C&amp;P</oddFooter>
  </headerFooter>
  <rowBreaks count="1" manualBreakCount="1">
    <brk id="48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398E9-A322-49FF-B462-B487E0442DFA}">
  <sheetPr>
    <tabColor rgb="FF92D050"/>
    <pageSetUpPr fitToPage="1"/>
  </sheetPr>
  <dimension ref="A1:N73"/>
  <sheetViews>
    <sheetView view="pageBreakPreview" topLeftCell="A43" zoomScale="110" zoomScaleNormal="120" zoomScaleSheetLayoutView="110" workbookViewId="0">
      <selection activeCell="R38" sqref="R38"/>
    </sheetView>
  </sheetViews>
  <sheetFormatPr defaultColWidth="9.140625" defaultRowHeight="14.25"/>
  <cols>
    <col min="1" max="1" width="43.5703125" style="2" bestFit="1" customWidth="1"/>
    <col min="2" max="4" width="8.28515625" style="2" customWidth="1"/>
    <col min="5" max="5" width="9.42578125" style="2" customWidth="1"/>
    <col min="6" max="6" width="8.28515625" style="2" customWidth="1"/>
    <col min="7" max="7" width="11.42578125" style="2" customWidth="1"/>
    <col min="8" max="11" width="8.28515625" style="2" customWidth="1"/>
    <col min="12" max="12" width="9.42578125" style="2" customWidth="1"/>
    <col min="13" max="13" width="43.7109375" style="2" hidden="1" customWidth="1"/>
    <col min="14" max="14" width="10.42578125" style="2" customWidth="1"/>
    <col min="15" max="16384" width="9.140625" style="2"/>
  </cols>
  <sheetData>
    <row r="1" spans="1:14" ht="23.25" customHeight="1">
      <c r="A1" s="105" t="s">
        <v>220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</row>
    <row r="2" spans="1:14" ht="13.5" customHeight="1">
      <c r="A2" s="106"/>
      <c r="B2" s="107" t="s">
        <v>63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</row>
    <row r="3" spans="1:14" ht="75" customHeight="1">
      <c r="A3" s="108"/>
      <c r="B3" s="109" t="s">
        <v>221</v>
      </c>
      <c r="C3" s="110" t="s">
        <v>32</v>
      </c>
      <c r="D3" s="110" t="s">
        <v>222</v>
      </c>
      <c r="E3" s="110" t="s">
        <v>223</v>
      </c>
      <c r="F3" s="110" t="s">
        <v>224</v>
      </c>
      <c r="G3" s="111" t="s">
        <v>225</v>
      </c>
      <c r="H3" s="110" t="s">
        <v>226</v>
      </c>
      <c r="I3" s="110" t="s">
        <v>227</v>
      </c>
      <c r="J3" s="111" t="s">
        <v>228</v>
      </c>
      <c r="K3" s="110" t="s">
        <v>33</v>
      </c>
      <c r="L3" s="110" t="s">
        <v>229</v>
      </c>
      <c r="M3" s="110" t="s">
        <v>230</v>
      </c>
      <c r="N3" s="112" t="s">
        <v>231</v>
      </c>
    </row>
    <row r="4" spans="1:14" ht="14.1" customHeight="1">
      <c r="A4" s="113" t="s">
        <v>232</v>
      </c>
      <c r="B4" s="114">
        <v>3707</v>
      </c>
      <c r="C4" s="114">
        <v>38412</v>
      </c>
      <c r="D4" s="115" t="s">
        <v>233</v>
      </c>
      <c r="E4" s="115" t="s">
        <v>233</v>
      </c>
      <c r="F4" s="115" t="s">
        <v>234</v>
      </c>
      <c r="G4" s="115" t="s">
        <v>235</v>
      </c>
      <c r="H4" s="115" t="s">
        <v>235</v>
      </c>
      <c r="I4" s="115" t="s">
        <v>235</v>
      </c>
      <c r="J4" s="115" t="s">
        <v>233</v>
      </c>
      <c r="K4" s="114">
        <v>39313</v>
      </c>
      <c r="L4" s="114">
        <v>39313</v>
      </c>
      <c r="M4" s="115" t="s">
        <v>236</v>
      </c>
      <c r="N4" s="116">
        <f>B4+C4+K4</f>
        <v>81432</v>
      </c>
    </row>
    <row r="5" spans="1:14" ht="14.1" customHeight="1">
      <c r="A5" s="117" t="s">
        <v>237</v>
      </c>
      <c r="B5" s="115" t="s">
        <v>238</v>
      </c>
      <c r="C5" s="115" t="s">
        <v>239</v>
      </c>
      <c r="D5" s="115" t="s">
        <v>240</v>
      </c>
      <c r="E5" s="115" t="s">
        <v>240</v>
      </c>
      <c r="F5" s="115" t="s">
        <v>240</v>
      </c>
      <c r="G5" s="115" t="s">
        <v>240</v>
      </c>
      <c r="H5" s="115" t="s">
        <v>240</v>
      </c>
      <c r="I5" s="118" t="s">
        <v>238</v>
      </c>
      <c r="J5" s="115" t="s">
        <v>239</v>
      </c>
      <c r="K5" s="115" t="s">
        <v>241</v>
      </c>
      <c r="L5" s="115" t="s">
        <v>241</v>
      </c>
      <c r="M5" s="115" t="s">
        <v>241</v>
      </c>
      <c r="N5" s="116" t="s">
        <v>239</v>
      </c>
    </row>
    <row r="6" spans="1:14" ht="14.1" customHeight="1">
      <c r="A6" s="117" t="s">
        <v>242</v>
      </c>
      <c r="B6" s="114">
        <v>3707</v>
      </c>
      <c r="C6" s="114">
        <v>38412</v>
      </c>
      <c r="D6" s="115" t="s">
        <v>240</v>
      </c>
      <c r="E6" s="115" t="s">
        <v>240</v>
      </c>
      <c r="F6" s="115" t="s">
        <v>240</v>
      </c>
      <c r="G6" s="115" t="s">
        <v>240</v>
      </c>
      <c r="H6" s="115" t="s">
        <v>240</v>
      </c>
      <c r="I6" s="118" t="s">
        <v>238</v>
      </c>
      <c r="J6" s="115" t="s">
        <v>240</v>
      </c>
      <c r="K6" s="114">
        <v>39313</v>
      </c>
      <c r="L6" s="114">
        <v>39313</v>
      </c>
      <c r="M6" s="115" t="s">
        <v>236</v>
      </c>
      <c r="N6" s="116">
        <f>B6+C6+K6</f>
        <v>81432</v>
      </c>
    </row>
    <row r="7" spans="1:14" ht="14.1" customHeight="1">
      <c r="A7" s="117" t="s">
        <v>243</v>
      </c>
      <c r="B7" s="115" t="s">
        <v>241</v>
      </c>
      <c r="C7" s="115" t="s">
        <v>241</v>
      </c>
      <c r="D7" s="115" t="s">
        <v>241</v>
      </c>
      <c r="E7" s="115" t="s">
        <v>241</v>
      </c>
      <c r="F7" s="115" t="s">
        <v>241</v>
      </c>
      <c r="G7" s="115" t="s">
        <v>241</v>
      </c>
      <c r="H7" s="115" t="s">
        <v>241</v>
      </c>
      <c r="I7" s="118" t="s">
        <v>238</v>
      </c>
      <c r="J7" s="115" t="s">
        <v>241</v>
      </c>
      <c r="K7" s="114">
        <v>298</v>
      </c>
      <c r="L7" s="114">
        <v>298</v>
      </c>
      <c r="M7" s="115" t="s">
        <v>236</v>
      </c>
      <c r="N7" s="116">
        <f>K7</f>
        <v>298</v>
      </c>
    </row>
    <row r="8" spans="1:14" ht="14.1" customHeight="1">
      <c r="A8" s="117" t="s">
        <v>244</v>
      </c>
      <c r="B8" s="115" t="s">
        <v>239</v>
      </c>
      <c r="C8" s="115" t="s">
        <v>239</v>
      </c>
      <c r="D8" s="115" t="s">
        <v>239</v>
      </c>
      <c r="E8" s="115" t="s">
        <v>239</v>
      </c>
      <c r="F8" s="115" t="s">
        <v>239</v>
      </c>
      <c r="G8" s="115" t="s">
        <v>239</v>
      </c>
      <c r="H8" s="115" t="s">
        <v>239</v>
      </c>
      <c r="I8" s="118" t="s">
        <v>238</v>
      </c>
      <c r="J8" s="115" t="s">
        <v>239</v>
      </c>
      <c r="K8" s="115" t="s">
        <v>241</v>
      </c>
      <c r="L8" s="115" t="s">
        <v>241</v>
      </c>
      <c r="M8" s="115" t="s">
        <v>236</v>
      </c>
      <c r="N8" s="116" t="s">
        <v>239</v>
      </c>
    </row>
    <row r="9" spans="1:14" ht="14.1" customHeight="1">
      <c r="A9" s="119" t="s">
        <v>245</v>
      </c>
      <c r="B9" s="120" t="s">
        <v>241</v>
      </c>
      <c r="C9" s="120" t="s">
        <v>241</v>
      </c>
      <c r="D9" s="120" t="s">
        <v>241</v>
      </c>
      <c r="E9" s="120" t="s">
        <v>241</v>
      </c>
      <c r="F9" s="120" t="s">
        <v>241</v>
      </c>
      <c r="G9" s="120" t="s">
        <v>241</v>
      </c>
      <c r="H9" s="120" t="s">
        <v>241</v>
      </c>
      <c r="I9" s="121" t="s">
        <v>241</v>
      </c>
      <c r="J9" s="120" t="s">
        <v>241</v>
      </c>
      <c r="K9" s="122">
        <v>298</v>
      </c>
      <c r="L9" s="122">
        <v>298</v>
      </c>
      <c r="M9" s="120" t="s">
        <v>236</v>
      </c>
      <c r="N9" s="123">
        <f>K9</f>
        <v>298</v>
      </c>
    </row>
    <row r="10" spans="1:14" ht="14.1" customHeight="1">
      <c r="A10" s="117" t="s">
        <v>246</v>
      </c>
      <c r="B10" s="115" t="s">
        <v>241</v>
      </c>
      <c r="C10" s="115" t="s">
        <v>241</v>
      </c>
      <c r="D10" s="115" t="s">
        <v>241</v>
      </c>
      <c r="E10" s="115" t="s">
        <v>241</v>
      </c>
      <c r="F10" s="115" t="s">
        <v>241</v>
      </c>
      <c r="G10" s="115" t="s">
        <v>241</v>
      </c>
      <c r="H10" s="115" t="s">
        <v>241</v>
      </c>
      <c r="I10" s="115" t="s">
        <v>241</v>
      </c>
      <c r="J10" s="115" t="s">
        <v>247</v>
      </c>
      <c r="K10" s="115" t="s">
        <v>239</v>
      </c>
      <c r="L10" s="115" t="s">
        <v>239</v>
      </c>
      <c r="M10" s="115" t="s">
        <v>241</v>
      </c>
      <c r="N10" s="124" t="s">
        <v>239</v>
      </c>
    </row>
    <row r="11" spans="1:14" ht="14.1" customHeight="1">
      <c r="A11" s="117" t="s">
        <v>248</v>
      </c>
      <c r="B11" s="115" t="s">
        <v>241</v>
      </c>
      <c r="C11" s="115" t="s">
        <v>241</v>
      </c>
      <c r="D11" s="115" t="s">
        <v>241</v>
      </c>
      <c r="E11" s="115" t="s">
        <v>241</v>
      </c>
      <c r="F11" s="115" t="s">
        <v>241</v>
      </c>
      <c r="G11" s="115" t="s">
        <v>241</v>
      </c>
      <c r="H11" s="115" t="s">
        <v>241</v>
      </c>
      <c r="I11" s="115" t="s">
        <v>241</v>
      </c>
      <c r="J11" s="115" t="s">
        <v>247</v>
      </c>
      <c r="K11" s="115" t="s">
        <v>249</v>
      </c>
      <c r="L11" s="115" t="s">
        <v>249</v>
      </c>
      <c r="M11" s="115" t="s">
        <v>249</v>
      </c>
      <c r="N11" s="124" t="s">
        <v>249</v>
      </c>
    </row>
    <row r="12" spans="1:14" ht="14.1" customHeight="1">
      <c r="A12" s="117" t="s">
        <v>250</v>
      </c>
      <c r="B12" s="115" t="s">
        <v>241</v>
      </c>
      <c r="C12" s="115" t="s">
        <v>241</v>
      </c>
      <c r="D12" s="115" t="s">
        <v>241</v>
      </c>
      <c r="E12" s="115" t="s">
        <v>241</v>
      </c>
      <c r="F12" s="115" t="s">
        <v>241</v>
      </c>
      <c r="G12" s="115" t="s">
        <v>241</v>
      </c>
      <c r="H12" s="115" t="s">
        <v>241</v>
      </c>
      <c r="I12" s="115" t="s">
        <v>241</v>
      </c>
      <c r="J12" s="115" t="s">
        <v>241</v>
      </c>
      <c r="K12" s="115" t="s">
        <v>249</v>
      </c>
      <c r="L12" s="115" t="s">
        <v>249</v>
      </c>
      <c r="M12" s="115" t="s">
        <v>241</v>
      </c>
      <c r="N12" s="123"/>
    </row>
    <row r="13" spans="1:14" ht="14.1" customHeight="1">
      <c r="A13" s="125" t="s">
        <v>251</v>
      </c>
      <c r="B13" s="126">
        <v>3707</v>
      </c>
      <c r="C13" s="126">
        <v>38412</v>
      </c>
      <c r="D13" s="127" t="s">
        <v>234</v>
      </c>
      <c r="E13" s="127" t="s">
        <v>252</v>
      </c>
      <c r="F13" s="127" t="s">
        <v>253</v>
      </c>
      <c r="G13" s="127" t="s">
        <v>254</v>
      </c>
      <c r="H13" s="127" t="s">
        <v>254</v>
      </c>
      <c r="I13" s="127" t="s">
        <v>254</v>
      </c>
      <c r="J13" s="127" t="s">
        <v>255</v>
      </c>
      <c r="K13" s="126">
        <f>K6+K9</f>
        <v>39611</v>
      </c>
      <c r="L13" s="126">
        <f>L6+L9</f>
        <v>39611</v>
      </c>
      <c r="M13" s="127" t="s">
        <v>236</v>
      </c>
      <c r="N13" s="128">
        <f>N6+N9+N12</f>
        <v>81730</v>
      </c>
    </row>
    <row r="14" spans="1:14" ht="14.1" customHeight="1">
      <c r="A14" s="117" t="s">
        <v>243</v>
      </c>
      <c r="B14" s="115" t="s">
        <v>241</v>
      </c>
      <c r="C14" s="115" t="s">
        <v>241</v>
      </c>
      <c r="D14" s="115" t="s">
        <v>241</v>
      </c>
      <c r="E14" s="115" t="s">
        <v>241</v>
      </c>
      <c r="F14" s="115" t="s">
        <v>241</v>
      </c>
      <c r="G14" s="115" t="s">
        <v>241</v>
      </c>
      <c r="H14" s="115" t="s">
        <v>241</v>
      </c>
      <c r="I14" s="115" t="s">
        <v>241</v>
      </c>
      <c r="J14" s="115" t="s">
        <v>241</v>
      </c>
      <c r="K14" s="115" t="s">
        <v>256</v>
      </c>
      <c r="L14" s="115" t="s">
        <v>256</v>
      </c>
      <c r="M14" s="115" t="s">
        <v>241</v>
      </c>
      <c r="N14" s="124" t="s">
        <v>256</v>
      </c>
    </row>
    <row r="15" spans="1:14" ht="14.1" customHeight="1">
      <c r="A15" s="117" t="s">
        <v>244</v>
      </c>
      <c r="B15" s="115" t="s">
        <v>241</v>
      </c>
      <c r="C15" s="115" t="s">
        <v>241</v>
      </c>
      <c r="D15" s="115" t="s">
        <v>241</v>
      </c>
      <c r="E15" s="115" t="s">
        <v>241</v>
      </c>
      <c r="F15" s="115" t="s">
        <v>241</v>
      </c>
      <c r="G15" s="115" t="s">
        <v>241</v>
      </c>
      <c r="H15" s="115" t="s">
        <v>241</v>
      </c>
      <c r="I15" s="115" t="s">
        <v>241</v>
      </c>
      <c r="J15" s="115" t="s">
        <v>241</v>
      </c>
      <c r="K15" s="115" t="s">
        <v>241</v>
      </c>
      <c r="L15" s="115" t="s">
        <v>241</v>
      </c>
      <c r="M15" s="115" t="s">
        <v>241</v>
      </c>
      <c r="N15" s="124" t="s">
        <v>241</v>
      </c>
    </row>
    <row r="16" spans="1:14" ht="14.1" customHeight="1">
      <c r="A16" s="125" t="s">
        <v>245</v>
      </c>
      <c r="B16" s="127" t="s">
        <v>241</v>
      </c>
      <c r="C16" s="127" t="s">
        <v>241</v>
      </c>
      <c r="D16" s="127" t="s">
        <v>241</v>
      </c>
      <c r="E16" s="127" t="s">
        <v>241</v>
      </c>
      <c r="F16" s="127" t="s">
        <v>241</v>
      </c>
      <c r="G16" s="127" t="s">
        <v>241</v>
      </c>
      <c r="H16" s="127" t="s">
        <v>241</v>
      </c>
      <c r="I16" s="127" t="s">
        <v>241</v>
      </c>
      <c r="J16" s="127" t="s">
        <v>241</v>
      </c>
      <c r="K16" s="127" t="s">
        <v>241</v>
      </c>
      <c r="L16" s="127" t="s">
        <v>241</v>
      </c>
      <c r="M16" s="127" t="s">
        <v>241</v>
      </c>
      <c r="N16" s="129" t="s">
        <v>241</v>
      </c>
    </row>
    <row r="17" spans="1:14" ht="14.1" customHeight="1">
      <c r="A17" s="117" t="s">
        <v>244</v>
      </c>
      <c r="B17" s="115" t="s">
        <v>239</v>
      </c>
      <c r="C17" s="115" t="s">
        <v>239</v>
      </c>
      <c r="D17" s="115" t="s">
        <v>239</v>
      </c>
      <c r="E17" s="115" t="s">
        <v>239</v>
      </c>
      <c r="F17" s="115" t="s">
        <v>239</v>
      </c>
      <c r="G17" s="115" t="s">
        <v>239</v>
      </c>
      <c r="H17" s="118" t="s">
        <v>239</v>
      </c>
      <c r="I17" s="115" t="s">
        <v>239</v>
      </c>
      <c r="J17" s="115" t="s">
        <v>239</v>
      </c>
      <c r="K17" s="115" t="s">
        <v>239</v>
      </c>
      <c r="L17" s="115" t="s">
        <v>239</v>
      </c>
      <c r="M17" s="115" t="s">
        <v>239</v>
      </c>
      <c r="N17" s="124" t="s">
        <v>239</v>
      </c>
    </row>
    <row r="18" spans="1:14" ht="14.1" customHeight="1">
      <c r="A18" s="117" t="s">
        <v>248</v>
      </c>
      <c r="B18" s="115" t="s">
        <v>239</v>
      </c>
      <c r="C18" s="115" t="s">
        <v>239</v>
      </c>
      <c r="D18" s="115" t="s">
        <v>239</v>
      </c>
      <c r="E18" s="115" t="s">
        <v>239</v>
      </c>
      <c r="F18" s="115" t="s">
        <v>239</v>
      </c>
      <c r="G18" s="115" t="s">
        <v>239</v>
      </c>
      <c r="H18" s="118" t="s">
        <v>239</v>
      </c>
      <c r="I18" s="115" t="s">
        <v>239</v>
      </c>
      <c r="J18" s="115" t="s">
        <v>239</v>
      </c>
      <c r="K18" s="115" t="s">
        <v>239</v>
      </c>
      <c r="L18" s="115" t="s">
        <v>239</v>
      </c>
      <c r="M18" s="115" t="s">
        <v>239</v>
      </c>
      <c r="N18" s="124" t="s">
        <v>239</v>
      </c>
    </row>
    <row r="19" spans="1:14" ht="14.1" customHeight="1">
      <c r="A19" s="117" t="s">
        <v>257</v>
      </c>
      <c r="B19" s="114" t="s">
        <v>239</v>
      </c>
      <c r="C19" s="115" t="s">
        <v>239</v>
      </c>
      <c r="D19" s="115" t="s">
        <v>239</v>
      </c>
      <c r="E19" s="115" t="s">
        <v>239</v>
      </c>
      <c r="F19" s="115" t="s">
        <v>239</v>
      </c>
      <c r="G19" s="115" t="s">
        <v>239</v>
      </c>
      <c r="H19" s="118" t="s">
        <v>239</v>
      </c>
      <c r="I19" s="115" t="s">
        <v>239</v>
      </c>
      <c r="J19" s="115" t="s">
        <v>239</v>
      </c>
      <c r="K19" s="115" t="s">
        <v>239</v>
      </c>
      <c r="L19" s="115" t="s">
        <v>239</v>
      </c>
      <c r="M19" s="115" t="s">
        <v>239</v>
      </c>
      <c r="N19" s="116" t="s">
        <v>239</v>
      </c>
    </row>
    <row r="20" spans="1:14" ht="14.1" customHeight="1">
      <c r="A20" s="117" t="s">
        <v>258</v>
      </c>
      <c r="B20" s="115" t="s">
        <v>239</v>
      </c>
      <c r="C20" s="115" t="s">
        <v>239</v>
      </c>
      <c r="D20" s="115" t="s">
        <v>239</v>
      </c>
      <c r="E20" s="115" t="s">
        <v>239</v>
      </c>
      <c r="F20" s="115" t="s">
        <v>239</v>
      </c>
      <c r="G20" s="115" t="s">
        <v>239</v>
      </c>
      <c r="H20" s="118" t="s">
        <v>239</v>
      </c>
      <c r="I20" s="115" t="s">
        <v>239</v>
      </c>
      <c r="J20" s="115" t="s">
        <v>239</v>
      </c>
      <c r="K20" s="115" t="s">
        <v>239</v>
      </c>
      <c r="L20" s="115" t="s">
        <v>239</v>
      </c>
      <c r="M20" s="115" t="s">
        <v>239</v>
      </c>
      <c r="N20" s="124" t="s">
        <v>239</v>
      </c>
    </row>
    <row r="21" spans="1:14" ht="14.1" customHeight="1">
      <c r="A21" s="117" t="s">
        <v>259</v>
      </c>
      <c r="B21" s="115" t="s">
        <v>239</v>
      </c>
      <c r="C21" s="115" t="s">
        <v>239</v>
      </c>
      <c r="D21" s="115" t="s">
        <v>239</v>
      </c>
      <c r="E21" s="115" t="s">
        <v>239</v>
      </c>
      <c r="F21" s="115" t="s">
        <v>239</v>
      </c>
      <c r="G21" s="115" t="s">
        <v>239</v>
      </c>
      <c r="H21" s="118" t="s">
        <v>239</v>
      </c>
      <c r="I21" s="115" t="s">
        <v>239</v>
      </c>
      <c r="J21" s="115" t="s">
        <v>239</v>
      </c>
      <c r="K21" s="115" t="s">
        <v>239</v>
      </c>
      <c r="L21" s="115" t="s">
        <v>239</v>
      </c>
      <c r="M21" s="115" t="s">
        <v>239</v>
      </c>
      <c r="N21" s="124" t="s">
        <v>239</v>
      </c>
    </row>
    <row r="22" spans="1:14" ht="14.1" customHeight="1">
      <c r="A22" s="117" t="s">
        <v>260</v>
      </c>
      <c r="B22" s="115" t="s">
        <v>239</v>
      </c>
      <c r="C22" s="115" t="s">
        <v>239</v>
      </c>
      <c r="D22" s="115" t="s">
        <v>239</v>
      </c>
      <c r="E22" s="115" t="s">
        <v>239</v>
      </c>
      <c r="F22" s="115" t="s">
        <v>239</v>
      </c>
      <c r="G22" s="115" t="s">
        <v>239</v>
      </c>
      <c r="H22" s="118" t="s">
        <v>239</v>
      </c>
      <c r="I22" s="115" t="s">
        <v>239</v>
      </c>
      <c r="J22" s="115" t="s">
        <v>239</v>
      </c>
      <c r="K22" s="115" t="s">
        <v>239</v>
      </c>
      <c r="L22" s="115" t="s">
        <v>239</v>
      </c>
      <c r="M22" s="115" t="s">
        <v>239</v>
      </c>
      <c r="N22" s="124" t="s">
        <v>239</v>
      </c>
    </row>
    <row r="23" spans="1:14" ht="14.1" customHeight="1">
      <c r="A23" s="117" t="s">
        <v>261</v>
      </c>
      <c r="B23" s="115" t="s">
        <v>239</v>
      </c>
      <c r="C23" s="115" t="s">
        <v>239</v>
      </c>
      <c r="D23" s="115" t="s">
        <v>239</v>
      </c>
      <c r="E23" s="115" t="s">
        <v>239</v>
      </c>
      <c r="F23" s="115" t="s">
        <v>239</v>
      </c>
      <c r="G23" s="115" t="s">
        <v>239</v>
      </c>
      <c r="H23" s="118" t="s">
        <v>239</v>
      </c>
      <c r="I23" s="115" t="s">
        <v>239</v>
      </c>
      <c r="J23" s="115" t="s">
        <v>239</v>
      </c>
      <c r="K23" s="115" t="s">
        <v>239</v>
      </c>
      <c r="L23" s="115" t="s">
        <v>239</v>
      </c>
      <c r="M23" s="115" t="s">
        <v>239</v>
      </c>
      <c r="N23" s="124" t="s">
        <v>239</v>
      </c>
    </row>
    <row r="24" spans="1:14" ht="14.1" customHeight="1">
      <c r="A24" s="117" t="s">
        <v>262</v>
      </c>
      <c r="B24" s="115" t="s">
        <v>239</v>
      </c>
      <c r="C24" s="115" t="s">
        <v>239</v>
      </c>
      <c r="D24" s="115" t="s">
        <v>239</v>
      </c>
      <c r="E24" s="115" t="s">
        <v>239</v>
      </c>
      <c r="F24" s="115" t="s">
        <v>239</v>
      </c>
      <c r="G24" s="115" t="s">
        <v>239</v>
      </c>
      <c r="H24" s="118" t="s">
        <v>239</v>
      </c>
      <c r="I24" s="115" t="s">
        <v>239</v>
      </c>
      <c r="J24" s="115" t="s">
        <v>239</v>
      </c>
      <c r="K24" s="115" t="s">
        <v>239</v>
      </c>
      <c r="L24" s="115" t="s">
        <v>239</v>
      </c>
      <c r="M24" s="115" t="s">
        <v>239</v>
      </c>
      <c r="N24" s="124" t="s">
        <v>239</v>
      </c>
    </row>
    <row r="25" spans="1:14" ht="14.1" customHeight="1">
      <c r="A25" s="117" t="s">
        <v>263</v>
      </c>
      <c r="B25" s="115" t="s">
        <v>239</v>
      </c>
      <c r="C25" s="115" t="s">
        <v>239</v>
      </c>
      <c r="D25" s="115" t="s">
        <v>239</v>
      </c>
      <c r="E25" s="115" t="s">
        <v>239</v>
      </c>
      <c r="F25" s="115" t="s">
        <v>239</v>
      </c>
      <c r="G25" s="115" t="s">
        <v>239</v>
      </c>
      <c r="H25" s="118" t="s">
        <v>239</v>
      </c>
      <c r="I25" s="115" t="s">
        <v>239</v>
      </c>
      <c r="J25" s="115" t="s">
        <v>239</v>
      </c>
      <c r="K25" s="115" t="s">
        <v>239</v>
      </c>
      <c r="L25" s="115" t="s">
        <v>239</v>
      </c>
      <c r="M25" s="115" t="s">
        <v>239</v>
      </c>
      <c r="N25" s="124" t="s">
        <v>239</v>
      </c>
    </row>
    <row r="26" spans="1:14" ht="14.1" customHeight="1">
      <c r="A26" s="117" t="s">
        <v>264</v>
      </c>
      <c r="B26" s="115" t="s">
        <v>239</v>
      </c>
      <c r="C26" s="115" t="s">
        <v>239</v>
      </c>
      <c r="D26" s="115" t="s">
        <v>239</v>
      </c>
      <c r="E26" s="115" t="s">
        <v>239</v>
      </c>
      <c r="F26" s="115" t="s">
        <v>239</v>
      </c>
      <c r="G26" s="115" t="s">
        <v>239</v>
      </c>
      <c r="H26" s="118" t="s">
        <v>239</v>
      </c>
      <c r="I26" s="118" t="s">
        <v>239</v>
      </c>
      <c r="J26" s="115" t="s">
        <v>239</v>
      </c>
      <c r="K26" s="115" t="s">
        <v>239</v>
      </c>
      <c r="L26" s="115" t="s">
        <v>239</v>
      </c>
      <c r="M26" s="115" t="s">
        <v>239</v>
      </c>
      <c r="N26" s="124" t="s">
        <v>239</v>
      </c>
    </row>
    <row r="27" spans="1:14" ht="14.1" customHeight="1">
      <c r="A27" s="117" t="s">
        <v>265</v>
      </c>
      <c r="B27" s="115" t="s">
        <v>239</v>
      </c>
      <c r="C27" s="114" t="s">
        <v>239</v>
      </c>
      <c r="D27" s="115" t="s">
        <v>239</v>
      </c>
      <c r="E27" s="115" t="s">
        <v>239</v>
      </c>
      <c r="F27" s="115" t="s">
        <v>239</v>
      </c>
      <c r="G27" s="115" t="s">
        <v>239</v>
      </c>
      <c r="H27" s="118" t="s">
        <v>239</v>
      </c>
      <c r="I27" s="118" t="s">
        <v>239</v>
      </c>
      <c r="J27" s="115" t="s">
        <v>239</v>
      </c>
      <c r="K27" s="115" t="s">
        <v>239</v>
      </c>
      <c r="L27" s="115" t="s">
        <v>239</v>
      </c>
      <c r="M27" s="115" t="s">
        <v>239</v>
      </c>
      <c r="N27" s="116" t="s">
        <v>239</v>
      </c>
    </row>
    <row r="28" spans="1:14" ht="14.1" customHeight="1">
      <c r="A28" s="117" t="s">
        <v>266</v>
      </c>
      <c r="B28" s="115" t="s">
        <v>239</v>
      </c>
      <c r="C28" s="115" t="s">
        <v>239</v>
      </c>
      <c r="D28" s="115" t="s">
        <v>239</v>
      </c>
      <c r="E28" s="115" t="s">
        <v>239</v>
      </c>
      <c r="F28" s="115" t="s">
        <v>239</v>
      </c>
      <c r="G28" s="115" t="s">
        <v>239</v>
      </c>
      <c r="H28" s="118" t="s">
        <v>239</v>
      </c>
      <c r="I28" s="118" t="s">
        <v>239</v>
      </c>
      <c r="J28" s="115" t="s">
        <v>239</v>
      </c>
      <c r="K28" s="115" t="s">
        <v>239</v>
      </c>
      <c r="L28" s="115" t="s">
        <v>239</v>
      </c>
      <c r="M28" s="115" t="s">
        <v>239</v>
      </c>
      <c r="N28" s="124" t="s">
        <v>239</v>
      </c>
    </row>
    <row r="29" spans="1:14" ht="14.1" customHeight="1">
      <c r="A29" s="117" t="s">
        <v>267</v>
      </c>
      <c r="B29" s="115" t="s">
        <v>239</v>
      </c>
      <c r="C29" s="115" t="s">
        <v>239</v>
      </c>
      <c r="D29" s="115" t="s">
        <v>239</v>
      </c>
      <c r="E29" s="115" t="s">
        <v>239</v>
      </c>
      <c r="F29" s="115" t="s">
        <v>239</v>
      </c>
      <c r="G29" s="115" t="s">
        <v>239</v>
      </c>
      <c r="H29" s="118" t="s">
        <v>239</v>
      </c>
      <c r="I29" s="118" t="s">
        <v>239</v>
      </c>
      <c r="J29" s="115" t="s">
        <v>239</v>
      </c>
      <c r="K29" s="115" t="s">
        <v>239</v>
      </c>
      <c r="L29" s="115" t="s">
        <v>239</v>
      </c>
      <c r="M29" s="115" t="s">
        <v>236</v>
      </c>
      <c r="N29" s="116" t="str">
        <f t="shared" ref="N29:N35" si="0">K29</f>
        <v>-</v>
      </c>
    </row>
    <row r="30" spans="1:14" ht="14.1" customHeight="1">
      <c r="A30" s="117" t="s">
        <v>268</v>
      </c>
      <c r="B30" s="115" t="s">
        <v>239</v>
      </c>
      <c r="C30" s="115" t="s">
        <v>239</v>
      </c>
      <c r="D30" s="115" t="s">
        <v>239</v>
      </c>
      <c r="E30" s="115" t="s">
        <v>239</v>
      </c>
      <c r="F30" s="115" t="s">
        <v>239</v>
      </c>
      <c r="G30" s="115" t="s">
        <v>239</v>
      </c>
      <c r="H30" s="118" t="s">
        <v>239</v>
      </c>
      <c r="I30" s="118" t="s">
        <v>239</v>
      </c>
      <c r="J30" s="115" t="s">
        <v>239</v>
      </c>
      <c r="K30" s="115" t="s">
        <v>239</v>
      </c>
      <c r="L30" s="115" t="s">
        <v>239</v>
      </c>
      <c r="M30" s="115" t="s">
        <v>236</v>
      </c>
      <c r="N30" s="116" t="str">
        <f t="shared" si="0"/>
        <v>-</v>
      </c>
    </row>
    <row r="31" spans="1:14" ht="14.1" customHeight="1">
      <c r="A31" s="117" t="s">
        <v>269</v>
      </c>
      <c r="B31" s="130">
        <v>0</v>
      </c>
      <c r="C31" s="130">
        <v>0</v>
      </c>
      <c r="D31" s="130">
        <v>0</v>
      </c>
      <c r="E31" s="130">
        <v>0</v>
      </c>
      <c r="F31" s="130">
        <v>0</v>
      </c>
      <c r="G31" s="130">
        <v>0</v>
      </c>
      <c r="H31" s="130">
        <v>0</v>
      </c>
      <c r="I31" s="130">
        <v>0</v>
      </c>
      <c r="J31" s="115" t="s">
        <v>239</v>
      </c>
      <c r="K31" s="115" t="s">
        <v>239</v>
      </c>
      <c r="L31" s="115" t="s">
        <v>239</v>
      </c>
      <c r="M31" s="115"/>
      <c r="N31" s="116" t="str">
        <f t="shared" si="0"/>
        <v>-</v>
      </c>
    </row>
    <row r="32" spans="1:14" ht="14.1" customHeight="1">
      <c r="A32" s="117" t="s">
        <v>250</v>
      </c>
      <c r="B32" s="115" t="s">
        <v>239</v>
      </c>
      <c r="C32" s="115" t="s">
        <v>239</v>
      </c>
      <c r="D32" s="115" t="s">
        <v>239</v>
      </c>
      <c r="E32" s="115" t="s">
        <v>239</v>
      </c>
      <c r="F32" s="115" t="s">
        <v>239</v>
      </c>
      <c r="G32" s="115" t="s">
        <v>239</v>
      </c>
      <c r="H32" s="118" t="s">
        <v>239</v>
      </c>
      <c r="I32" s="118" t="s">
        <v>239</v>
      </c>
      <c r="J32" s="115" t="s">
        <v>239</v>
      </c>
      <c r="K32" s="115" t="s">
        <v>239</v>
      </c>
      <c r="L32" s="115" t="s">
        <v>239</v>
      </c>
      <c r="M32" s="115"/>
      <c r="N32" s="116" t="str">
        <f t="shared" si="0"/>
        <v>-</v>
      </c>
    </row>
    <row r="33" spans="1:14" ht="19.5">
      <c r="A33" s="131" t="s">
        <v>270</v>
      </c>
      <c r="B33" s="115" t="s">
        <v>239</v>
      </c>
      <c r="C33" s="115" t="s">
        <v>239</v>
      </c>
      <c r="D33" s="115" t="s">
        <v>239</v>
      </c>
      <c r="E33" s="115" t="s">
        <v>239</v>
      </c>
      <c r="F33" s="115" t="s">
        <v>239</v>
      </c>
      <c r="G33" s="115" t="s">
        <v>239</v>
      </c>
      <c r="H33" s="118" t="s">
        <v>239</v>
      </c>
      <c r="I33" s="118" t="s">
        <v>239</v>
      </c>
      <c r="J33" s="115" t="s">
        <v>239</v>
      </c>
      <c r="K33" s="115" t="s">
        <v>239</v>
      </c>
      <c r="L33" s="115" t="s">
        <v>239</v>
      </c>
      <c r="M33" s="115"/>
      <c r="N33" s="116" t="str">
        <f t="shared" si="0"/>
        <v>-</v>
      </c>
    </row>
    <row r="34" spans="1:14" ht="14.1" customHeight="1">
      <c r="A34" s="131" t="s">
        <v>271</v>
      </c>
      <c r="B34" s="115" t="s">
        <v>239</v>
      </c>
      <c r="C34" s="115" t="s">
        <v>239</v>
      </c>
      <c r="D34" s="115" t="s">
        <v>239</v>
      </c>
      <c r="E34" s="115" t="s">
        <v>239</v>
      </c>
      <c r="F34" s="115" t="s">
        <v>239</v>
      </c>
      <c r="G34" s="115" t="s">
        <v>239</v>
      </c>
      <c r="H34" s="118" t="s">
        <v>239</v>
      </c>
      <c r="I34" s="118" t="s">
        <v>239</v>
      </c>
      <c r="J34" s="115" t="s">
        <v>239</v>
      </c>
      <c r="K34" s="115" t="s">
        <v>239</v>
      </c>
      <c r="L34" s="115" t="s">
        <v>239</v>
      </c>
      <c r="M34" s="115"/>
      <c r="N34" s="116" t="str">
        <f t="shared" si="0"/>
        <v>-</v>
      </c>
    </row>
    <row r="35" spans="1:14" ht="14.1" customHeight="1">
      <c r="A35" s="117" t="s">
        <v>272</v>
      </c>
      <c r="B35" s="115" t="s">
        <v>239</v>
      </c>
      <c r="C35" s="115" t="s">
        <v>239</v>
      </c>
      <c r="D35" s="115" t="s">
        <v>239</v>
      </c>
      <c r="E35" s="115" t="s">
        <v>239</v>
      </c>
      <c r="F35" s="115" t="s">
        <v>239</v>
      </c>
      <c r="G35" s="115" t="s">
        <v>239</v>
      </c>
      <c r="H35" s="118" t="s">
        <v>239</v>
      </c>
      <c r="I35" s="118" t="s">
        <v>239</v>
      </c>
      <c r="J35" s="115" t="s">
        <v>239</v>
      </c>
      <c r="K35" s="115" t="s">
        <v>239</v>
      </c>
      <c r="L35" s="115" t="s">
        <v>239</v>
      </c>
      <c r="M35" s="115" t="s">
        <v>239</v>
      </c>
      <c r="N35" s="116" t="str">
        <f t="shared" si="0"/>
        <v>-</v>
      </c>
    </row>
    <row r="36" spans="1:14" ht="14.1" customHeight="1">
      <c r="A36" s="132" t="s">
        <v>251</v>
      </c>
      <c r="B36" s="133">
        <f>B13</f>
        <v>3707</v>
      </c>
      <c r="C36" s="133">
        <f t="shared" ref="C36:L36" si="1">C13</f>
        <v>38412</v>
      </c>
      <c r="D36" s="133" t="str">
        <f t="shared" si="1"/>
        <v xml:space="preserve">            -   </v>
      </c>
      <c r="E36" s="133" t="str">
        <f t="shared" si="1"/>
        <v xml:space="preserve">              -   </v>
      </c>
      <c r="F36" s="133" t="str">
        <f t="shared" si="1"/>
        <v xml:space="preserve">           -   </v>
      </c>
      <c r="G36" s="133" t="str">
        <f t="shared" si="1"/>
        <v xml:space="preserve">                   -   </v>
      </c>
      <c r="H36" s="133" t="str">
        <f t="shared" si="1"/>
        <v xml:space="preserve">                   -   </v>
      </c>
      <c r="I36" s="133" t="str">
        <f t="shared" si="1"/>
        <v xml:space="preserve">                   -   </v>
      </c>
      <c r="J36" s="133" t="str">
        <f t="shared" si="1"/>
        <v xml:space="preserve">                  -</v>
      </c>
      <c r="K36" s="133">
        <f t="shared" si="1"/>
        <v>39611</v>
      </c>
      <c r="L36" s="134">
        <f t="shared" si="1"/>
        <v>39611</v>
      </c>
      <c r="M36" s="135" t="s">
        <v>236</v>
      </c>
      <c r="N36" s="136">
        <f>B36+C36+K36</f>
        <v>81730</v>
      </c>
    </row>
    <row r="37" spans="1:14" ht="14.1" customHeight="1">
      <c r="A37" s="137"/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9"/>
      <c r="N37" s="138"/>
    </row>
    <row r="38" spans="1:14" ht="23.25" customHeight="1">
      <c r="A38" s="105" t="s">
        <v>273</v>
      </c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</row>
    <row r="39" spans="1:14" ht="13.5" customHeight="1">
      <c r="A39" s="140"/>
      <c r="B39" s="141" t="s">
        <v>63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</row>
    <row r="40" spans="1:14" ht="15" customHeight="1">
      <c r="A40" s="142"/>
      <c r="B40" s="143" t="s">
        <v>221</v>
      </c>
      <c r="C40" s="143" t="s">
        <v>32</v>
      </c>
      <c r="D40" s="143" t="s">
        <v>222</v>
      </c>
      <c r="E40" s="143" t="s">
        <v>223</v>
      </c>
      <c r="F40" s="143" t="s">
        <v>224</v>
      </c>
      <c r="G40" s="144" t="s">
        <v>225</v>
      </c>
      <c r="H40" s="143" t="s">
        <v>226</v>
      </c>
      <c r="I40" s="143" t="s">
        <v>227</v>
      </c>
      <c r="J40" s="144" t="s">
        <v>228</v>
      </c>
      <c r="K40" s="143" t="s">
        <v>33</v>
      </c>
      <c r="L40" s="143" t="s">
        <v>229</v>
      </c>
      <c r="M40" s="145" t="s">
        <v>230</v>
      </c>
      <c r="N40" s="146" t="s">
        <v>231</v>
      </c>
    </row>
    <row r="41" spans="1:14" ht="73.5" customHeight="1">
      <c r="A41" s="147"/>
      <c r="B41" s="148"/>
      <c r="C41" s="148"/>
      <c r="D41" s="148"/>
      <c r="E41" s="148"/>
      <c r="F41" s="148"/>
      <c r="G41" s="149"/>
      <c r="H41" s="148"/>
      <c r="I41" s="148"/>
      <c r="J41" s="149"/>
      <c r="K41" s="148"/>
      <c r="L41" s="148"/>
      <c r="M41" s="150"/>
      <c r="N41" s="151"/>
    </row>
    <row r="42" spans="1:14" ht="14.1" customHeight="1">
      <c r="A42" s="113" t="s">
        <v>274</v>
      </c>
      <c r="B42" s="114">
        <v>3707</v>
      </c>
      <c r="C42" s="114">
        <v>38412</v>
      </c>
      <c r="D42" s="115" t="s">
        <v>233</v>
      </c>
      <c r="E42" s="115" t="s">
        <v>233</v>
      </c>
      <c r="F42" s="115" t="s">
        <v>234</v>
      </c>
      <c r="G42" s="115" t="s">
        <v>235</v>
      </c>
      <c r="H42" s="115" t="s">
        <v>235</v>
      </c>
      <c r="I42" s="115" t="s">
        <v>235</v>
      </c>
      <c r="J42" s="115" t="s">
        <v>233</v>
      </c>
      <c r="K42" s="114">
        <f>'S Bilans'!D34/1000</f>
        <v>44612</v>
      </c>
      <c r="L42" s="114">
        <f>K42</f>
        <v>44612</v>
      </c>
      <c r="M42" s="115" t="s">
        <v>236</v>
      </c>
      <c r="N42" s="116">
        <f>SUM(B42:K42)</f>
        <v>86731</v>
      </c>
    </row>
    <row r="43" spans="1:14" ht="14.1" customHeight="1">
      <c r="A43" s="117" t="s">
        <v>237</v>
      </c>
      <c r="B43" s="114" t="s">
        <v>238</v>
      </c>
      <c r="C43" s="114" t="s">
        <v>239</v>
      </c>
      <c r="D43" s="115" t="s">
        <v>240</v>
      </c>
      <c r="E43" s="115" t="s">
        <v>240</v>
      </c>
      <c r="F43" s="115" t="s">
        <v>240</v>
      </c>
      <c r="G43" s="115" t="s">
        <v>240</v>
      </c>
      <c r="H43" s="115" t="s">
        <v>240</v>
      </c>
      <c r="I43" s="115" t="s">
        <v>240</v>
      </c>
      <c r="J43" s="115" t="s">
        <v>239</v>
      </c>
      <c r="K43" s="114" t="s">
        <v>241</v>
      </c>
      <c r="L43" s="114" t="s">
        <v>241</v>
      </c>
      <c r="M43" s="115" t="s">
        <v>241</v>
      </c>
      <c r="N43" s="116" t="s">
        <v>241</v>
      </c>
    </row>
    <row r="44" spans="1:14" ht="14.1" customHeight="1">
      <c r="A44" s="117" t="s">
        <v>275</v>
      </c>
      <c r="B44" s="114">
        <v>3707</v>
      </c>
      <c r="C44" s="114">
        <v>38412</v>
      </c>
      <c r="D44" s="115" t="s">
        <v>240</v>
      </c>
      <c r="E44" s="115" t="s">
        <v>240</v>
      </c>
      <c r="F44" s="115" t="s">
        <v>240</v>
      </c>
      <c r="G44" s="115" t="s">
        <v>240</v>
      </c>
      <c r="H44" s="115" t="s">
        <v>240</v>
      </c>
      <c r="I44" s="115" t="s">
        <v>240</v>
      </c>
      <c r="J44" s="115" t="s">
        <v>240</v>
      </c>
      <c r="K44" s="114">
        <f>'S Bilans'!D34/1000</f>
        <v>44612</v>
      </c>
      <c r="L44" s="114">
        <f>L42</f>
        <v>44612</v>
      </c>
      <c r="M44" s="115" t="s">
        <v>236</v>
      </c>
      <c r="N44" s="116">
        <f>B44+C44+K44</f>
        <v>86731</v>
      </c>
    </row>
    <row r="45" spans="1:14" ht="14.1" customHeight="1">
      <c r="A45" s="117" t="s">
        <v>243</v>
      </c>
      <c r="B45" s="114" t="s">
        <v>241</v>
      </c>
      <c r="C45" s="114" t="s">
        <v>241</v>
      </c>
      <c r="D45" s="115" t="s">
        <v>241</v>
      </c>
      <c r="E45" s="115" t="s">
        <v>241</v>
      </c>
      <c r="F45" s="115" t="s">
        <v>241</v>
      </c>
      <c r="G45" s="115" t="s">
        <v>241</v>
      </c>
      <c r="H45" s="115" t="s">
        <v>241</v>
      </c>
      <c r="I45" s="115" t="s">
        <v>241</v>
      </c>
      <c r="J45" s="115" t="s">
        <v>241</v>
      </c>
      <c r="K45" s="152">
        <f>'S RZiS'!C32/1000</f>
        <v>482</v>
      </c>
      <c r="L45" s="153">
        <f>'S RZiS'!C37/1000</f>
        <v>482</v>
      </c>
      <c r="M45" s="115"/>
      <c r="N45" s="116">
        <f>L45</f>
        <v>482</v>
      </c>
    </row>
    <row r="46" spans="1:14" ht="14.1" customHeight="1">
      <c r="A46" s="117" t="s">
        <v>244</v>
      </c>
      <c r="B46" s="115" t="s">
        <v>239</v>
      </c>
      <c r="C46" s="115" t="s">
        <v>239</v>
      </c>
      <c r="D46" s="115" t="s">
        <v>239</v>
      </c>
      <c r="E46" s="115" t="s">
        <v>239</v>
      </c>
      <c r="F46" s="115" t="s">
        <v>239</v>
      </c>
      <c r="G46" s="115" t="s">
        <v>239</v>
      </c>
      <c r="H46" s="115" t="s">
        <v>239</v>
      </c>
      <c r="I46" s="115" t="s">
        <v>239</v>
      </c>
      <c r="J46" s="115" t="s">
        <v>239</v>
      </c>
      <c r="K46" s="154" t="s">
        <v>241</v>
      </c>
      <c r="L46" s="154" t="s">
        <v>241</v>
      </c>
      <c r="M46" s="115" t="s">
        <v>241</v>
      </c>
      <c r="N46" s="124" t="s">
        <v>241</v>
      </c>
    </row>
    <row r="47" spans="1:14" ht="14.1" customHeight="1">
      <c r="A47" s="119" t="s">
        <v>245</v>
      </c>
      <c r="B47" s="120" t="s">
        <v>241</v>
      </c>
      <c r="C47" s="120" t="s">
        <v>241</v>
      </c>
      <c r="D47" s="120" t="s">
        <v>241</v>
      </c>
      <c r="E47" s="120" t="s">
        <v>241</v>
      </c>
      <c r="F47" s="120" t="s">
        <v>241</v>
      </c>
      <c r="G47" s="120" t="s">
        <v>241</v>
      </c>
      <c r="H47" s="120" t="s">
        <v>241</v>
      </c>
      <c r="I47" s="120" t="s">
        <v>241</v>
      </c>
      <c r="J47" s="120" t="s">
        <v>241</v>
      </c>
      <c r="K47" s="155">
        <f>K45</f>
        <v>482</v>
      </c>
      <c r="L47" s="156">
        <f>L45</f>
        <v>482</v>
      </c>
      <c r="M47" s="120">
        <f>M45</f>
        <v>0</v>
      </c>
      <c r="N47" s="123">
        <f>L47</f>
        <v>482</v>
      </c>
    </row>
    <row r="48" spans="1:14" ht="14.1" customHeight="1">
      <c r="A48" s="117" t="s">
        <v>248</v>
      </c>
      <c r="B48" s="115" t="s">
        <v>241</v>
      </c>
      <c r="C48" s="115" t="s">
        <v>241</v>
      </c>
      <c r="D48" s="115" t="s">
        <v>241</v>
      </c>
      <c r="E48" s="115" t="s">
        <v>241</v>
      </c>
      <c r="F48" s="115" t="s">
        <v>241</v>
      </c>
      <c r="G48" s="115" t="s">
        <v>241</v>
      </c>
      <c r="H48" s="115" t="s">
        <v>241</v>
      </c>
      <c r="I48" s="115" t="s">
        <v>241</v>
      </c>
      <c r="J48" s="115" t="s">
        <v>247</v>
      </c>
      <c r="K48" s="115" t="s">
        <v>249</v>
      </c>
      <c r="L48" s="115" t="s">
        <v>249</v>
      </c>
      <c r="M48" s="115" t="s">
        <v>249</v>
      </c>
      <c r="N48" s="124" t="s">
        <v>249</v>
      </c>
    </row>
    <row r="49" spans="1:14" ht="14.1" customHeight="1">
      <c r="A49" s="117" t="s">
        <v>250</v>
      </c>
      <c r="B49" s="115" t="s">
        <v>241</v>
      </c>
      <c r="C49" s="115" t="s">
        <v>241</v>
      </c>
      <c r="D49" s="115" t="s">
        <v>241</v>
      </c>
      <c r="E49" s="115" t="s">
        <v>241</v>
      </c>
      <c r="F49" s="115" t="s">
        <v>241</v>
      </c>
      <c r="G49" s="115" t="s">
        <v>241</v>
      </c>
      <c r="H49" s="115" t="s">
        <v>241</v>
      </c>
      <c r="I49" s="115" t="s">
        <v>241</v>
      </c>
      <c r="J49" s="115" t="s">
        <v>241</v>
      </c>
      <c r="K49" s="115"/>
      <c r="L49" s="115"/>
      <c r="M49" s="115" t="s">
        <v>241</v>
      </c>
      <c r="N49" s="124"/>
    </row>
    <row r="50" spans="1:14" ht="14.1" customHeight="1">
      <c r="A50" s="125" t="s">
        <v>276</v>
      </c>
      <c r="B50" s="126">
        <v>3707</v>
      </c>
      <c r="C50" s="126">
        <v>38412</v>
      </c>
      <c r="D50" s="126" t="s">
        <v>234</v>
      </c>
      <c r="E50" s="126" t="s">
        <v>252</v>
      </c>
      <c r="F50" s="126" t="s">
        <v>253</v>
      </c>
      <c r="G50" s="126" t="s">
        <v>254</v>
      </c>
      <c r="H50" s="126" t="s">
        <v>254</v>
      </c>
      <c r="I50" s="126" t="s">
        <v>254</v>
      </c>
      <c r="J50" s="126" t="s">
        <v>255</v>
      </c>
      <c r="K50" s="157">
        <f>K44+K45</f>
        <v>45094</v>
      </c>
      <c r="L50" s="126">
        <f>L44+L47+L49</f>
        <v>45094</v>
      </c>
      <c r="M50" s="126">
        <f>M47</f>
        <v>0</v>
      </c>
      <c r="N50" s="128">
        <f>N42+N47+N49</f>
        <v>87213</v>
      </c>
    </row>
    <row r="51" spans="1:14" ht="14.1" customHeight="1">
      <c r="A51" s="113" t="s">
        <v>243</v>
      </c>
      <c r="B51" s="158" t="s">
        <v>241</v>
      </c>
      <c r="C51" s="158" t="s">
        <v>241</v>
      </c>
      <c r="D51" s="159" t="s">
        <v>241</v>
      </c>
      <c r="E51" s="159" t="s">
        <v>241</v>
      </c>
      <c r="F51" s="159" t="s">
        <v>241</v>
      </c>
      <c r="G51" s="159" t="s">
        <v>241</v>
      </c>
      <c r="H51" s="159" t="s">
        <v>241</v>
      </c>
      <c r="I51" s="159" t="s">
        <v>241</v>
      </c>
      <c r="J51" s="159" t="s">
        <v>241</v>
      </c>
      <c r="K51" s="158" t="s">
        <v>241</v>
      </c>
      <c r="L51" s="158" t="s">
        <v>241</v>
      </c>
      <c r="M51" s="159" t="s">
        <v>241</v>
      </c>
      <c r="N51" s="160" t="s">
        <v>241</v>
      </c>
    </row>
    <row r="52" spans="1:14" ht="14.1" customHeight="1">
      <c r="A52" s="117" t="s">
        <v>244</v>
      </c>
      <c r="B52" s="115" t="s">
        <v>241</v>
      </c>
      <c r="C52" s="115" t="s">
        <v>241</v>
      </c>
      <c r="D52" s="115" t="s">
        <v>241</v>
      </c>
      <c r="E52" s="115" t="s">
        <v>241</v>
      </c>
      <c r="F52" s="115" t="s">
        <v>241</v>
      </c>
      <c r="G52" s="115" t="s">
        <v>241</v>
      </c>
      <c r="H52" s="115" t="s">
        <v>241</v>
      </c>
      <c r="I52" s="115" t="s">
        <v>241</v>
      </c>
      <c r="J52" s="115" t="s">
        <v>241</v>
      </c>
      <c r="K52" s="115" t="s">
        <v>241</v>
      </c>
      <c r="L52" s="115" t="s">
        <v>241</v>
      </c>
      <c r="M52" s="115" t="s">
        <v>241</v>
      </c>
      <c r="N52" s="124" t="s">
        <v>241</v>
      </c>
    </row>
    <row r="53" spans="1:14" ht="14.1" customHeight="1">
      <c r="A53" s="117" t="s">
        <v>245</v>
      </c>
      <c r="B53" s="115" t="s">
        <v>241</v>
      </c>
      <c r="C53" s="115" t="s">
        <v>241</v>
      </c>
      <c r="D53" s="115" t="s">
        <v>241</v>
      </c>
      <c r="E53" s="115" t="s">
        <v>241</v>
      </c>
      <c r="F53" s="115" t="s">
        <v>241</v>
      </c>
      <c r="G53" s="115" t="s">
        <v>241</v>
      </c>
      <c r="H53" s="115" t="s">
        <v>241</v>
      </c>
      <c r="I53" s="115" t="s">
        <v>241</v>
      </c>
      <c r="J53" s="115" t="s">
        <v>241</v>
      </c>
      <c r="K53" s="115" t="s">
        <v>241</v>
      </c>
      <c r="L53" s="115" t="s">
        <v>241</v>
      </c>
      <c r="M53" s="115" t="s">
        <v>241</v>
      </c>
      <c r="N53" s="124" t="s">
        <v>241</v>
      </c>
    </row>
    <row r="54" spans="1:14" ht="14.1" customHeight="1">
      <c r="A54" s="125" t="s">
        <v>244</v>
      </c>
      <c r="B54" s="127" t="s">
        <v>239</v>
      </c>
      <c r="C54" s="127" t="s">
        <v>239</v>
      </c>
      <c r="D54" s="127" t="s">
        <v>239</v>
      </c>
      <c r="E54" s="127" t="s">
        <v>239</v>
      </c>
      <c r="F54" s="127" t="s">
        <v>239</v>
      </c>
      <c r="G54" s="127" t="s">
        <v>239</v>
      </c>
      <c r="H54" s="127" t="s">
        <v>239</v>
      </c>
      <c r="I54" s="127" t="s">
        <v>239</v>
      </c>
      <c r="J54" s="127" t="s">
        <v>239</v>
      </c>
      <c r="K54" s="127" t="s">
        <v>239</v>
      </c>
      <c r="L54" s="127" t="s">
        <v>239</v>
      </c>
      <c r="M54" s="127" t="s">
        <v>239</v>
      </c>
      <c r="N54" s="129" t="s">
        <v>239</v>
      </c>
    </row>
    <row r="55" spans="1:14" ht="14.1" customHeight="1">
      <c r="A55" s="117" t="s">
        <v>248</v>
      </c>
      <c r="B55" s="115" t="s">
        <v>239</v>
      </c>
      <c r="C55" s="115" t="s">
        <v>239</v>
      </c>
      <c r="D55" s="115" t="s">
        <v>239</v>
      </c>
      <c r="E55" s="115" t="s">
        <v>239</v>
      </c>
      <c r="F55" s="115" t="s">
        <v>239</v>
      </c>
      <c r="G55" s="115" t="s">
        <v>239</v>
      </c>
      <c r="H55" s="118" t="s">
        <v>239</v>
      </c>
      <c r="I55" s="118" t="s">
        <v>239</v>
      </c>
      <c r="J55" s="115" t="s">
        <v>239</v>
      </c>
      <c r="K55" s="115" t="s">
        <v>239</v>
      </c>
      <c r="L55" s="115" t="s">
        <v>239</v>
      </c>
      <c r="M55" s="115" t="s">
        <v>239</v>
      </c>
      <c r="N55" s="124" t="s">
        <v>239</v>
      </c>
    </row>
    <row r="56" spans="1:14" ht="14.1" customHeight="1">
      <c r="A56" s="117" t="s">
        <v>257</v>
      </c>
      <c r="B56" s="115" t="s">
        <v>239</v>
      </c>
      <c r="C56" s="115" t="s">
        <v>239</v>
      </c>
      <c r="D56" s="115" t="s">
        <v>239</v>
      </c>
      <c r="E56" s="115" t="s">
        <v>239</v>
      </c>
      <c r="F56" s="115" t="s">
        <v>239</v>
      </c>
      <c r="G56" s="115" t="s">
        <v>239</v>
      </c>
      <c r="H56" s="118" t="s">
        <v>239</v>
      </c>
      <c r="I56" s="118" t="s">
        <v>239</v>
      </c>
      <c r="J56" s="115" t="s">
        <v>239</v>
      </c>
      <c r="K56" s="115" t="s">
        <v>239</v>
      </c>
      <c r="L56" s="115" t="s">
        <v>239</v>
      </c>
      <c r="M56" s="115" t="s">
        <v>239</v>
      </c>
      <c r="N56" s="124" t="s">
        <v>239</v>
      </c>
    </row>
    <row r="57" spans="1:14" s="164" customFormat="1" ht="14.1" customHeight="1">
      <c r="A57" s="161" t="s">
        <v>277</v>
      </c>
      <c r="B57" s="153" t="s">
        <v>239</v>
      </c>
      <c r="C57" s="154" t="s">
        <v>239</v>
      </c>
      <c r="D57" s="154" t="s">
        <v>239</v>
      </c>
      <c r="E57" s="154" t="s">
        <v>239</v>
      </c>
      <c r="F57" s="154" t="s">
        <v>239</v>
      </c>
      <c r="G57" s="154" t="s">
        <v>239</v>
      </c>
      <c r="H57" s="162" t="s">
        <v>239</v>
      </c>
      <c r="I57" s="162" t="s">
        <v>239</v>
      </c>
      <c r="J57" s="154" t="s">
        <v>239</v>
      </c>
      <c r="K57" s="115" t="s">
        <v>239</v>
      </c>
      <c r="L57" s="115" t="s">
        <v>239</v>
      </c>
      <c r="M57" s="154" t="s">
        <v>239</v>
      </c>
      <c r="N57" s="163" t="str">
        <f>L57</f>
        <v>-</v>
      </c>
    </row>
    <row r="58" spans="1:14" ht="14.1" customHeight="1">
      <c r="A58" s="117" t="s">
        <v>259</v>
      </c>
      <c r="B58" s="115" t="s">
        <v>239</v>
      </c>
      <c r="C58" s="115" t="s">
        <v>239</v>
      </c>
      <c r="D58" s="115" t="s">
        <v>239</v>
      </c>
      <c r="E58" s="115" t="s">
        <v>239</v>
      </c>
      <c r="F58" s="115" t="s">
        <v>239</v>
      </c>
      <c r="G58" s="115" t="s">
        <v>239</v>
      </c>
      <c r="H58" s="118" t="s">
        <v>239</v>
      </c>
      <c r="I58" s="118" t="s">
        <v>239</v>
      </c>
      <c r="J58" s="115" t="s">
        <v>239</v>
      </c>
      <c r="K58" s="115" t="s">
        <v>239</v>
      </c>
      <c r="L58" s="115" t="s">
        <v>239</v>
      </c>
      <c r="M58" s="115" t="s">
        <v>239</v>
      </c>
      <c r="N58" s="124" t="s">
        <v>239</v>
      </c>
    </row>
    <row r="59" spans="1:14" ht="14.1" customHeight="1">
      <c r="A59" s="117" t="s">
        <v>260</v>
      </c>
      <c r="B59" s="115" t="s">
        <v>239</v>
      </c>
      <c r="C59" s="115" t="s">
        <v>239</v>
      </c>
      <c r="D59" s="115" t="s">
        <v>239</v>
      </c>
      <c r="E59" s="115" t="s">
        <v>239</v>
      </c>
      <c r="F59" s="115" t="s">
        <v>239</v>
      </c>
      <c r="G59" s="115" t="s">
        <v>239</v>
      </c>
      <c r="H59" s="118" t="s">
        <v>239</v>
      </c>
      <c r="I59" s="118" t="s">
        <v>239</v>
      </c>
      <c r="J59" s="115" t="s">
        <v>239</v>
      </c>
      <c r="K59" s="115" t="s">
        <v>239</v>
      </c>
      <c r="L59" s="115" t="s">
        <v>239</v>
      </c>
      <c r="M59" s="115" t="s">
        <v>239</v>
      </c>
      <c r="N59" s="124" t="s">
        <v>239</v>
      </c>
    </row>
    <row r="60" spans="1:14" ht="14.1" customHeight="1">
      <c r="A60" s="117" t="s">
        <v>261</v>
      </c>
      <c r="B60" s="115" t="s">
        <v>239</v>
      </c>
      <c r="C60" s="115" t="s">
        <v>239</v>
      </c>
      <c r="D60" s="115" t="s">
        <v>239</v>
      </c>
      <c r="E60" s="115" t="s">
        <v>239</v>
      </c>
      <c r="F60" s="115" t="s">
        <v>239</v>
      </c>
      <c r="G60" s="115" t="s">
        <v>239</v>
      </c>
      <c r="H60" s="118" t="s">
        <v>239</v>
      </c>
      <c r="I60" s="118" t="s">
        <v>239</v>
      </c>
      <c r="J60" s="115" t="s">
        <v>239</v>
      </c>
      <c r="K60" s="115" t="s">
        <v>239</v>
      </c>
      <c r="L60" s="115" t="s">
        <v>239</v>
      </c>
      <c r="M60" s="115" t="s">
        <v>239</v>
      </c>
      <c r="N60" s="124" t="s">
        <v>239</v>
      </c>
    </row>
    <row r="61" spans="1:14" ht="14.1" customHeight="1">
      <c r="A61" s="117" t="s">
        <v>262</v>
      </c>
      <c r="B61" s="115" t="s">
        <v>239</v>
      </c>
      <c r="C61" s="115" t="s">
        <v>239</v>
      </c>
      <c r="D61" s="115" t="s">
        <v>239</v>
      </c>
      <c r="E61" s="115" t="s">
        <v>239</v>
      </c>
      <c r="F61" s="115" t="s">
        <v>239</v>
      </c>
      <c r="G61" s="115" t="s">
        <v>239</v>
      </c>
      <c r="H61" s="118" t="s">
        <v>239</v>
      </c>
      <c r="I61" s="118" t="s">
        <v>239</v>
      </c>
      <c r="J61" s="115" t="s">
        <v>239</v>
      </c>
      <c r="K61" s="115" t="s">
        <v>239</v>
      </c>
      <c r="L61" s="115" t="s">
        <v>239</v>
      </c>
      <c r="M61" s="115" t="s">
        <v>239</v>
      </c>
      <c r="N61" s="124" t="s">
        <v>239</v>
      </c>
    </row>
    <row r="62" spans="1:14" ht="14.1" customHeight="1">
      <c r="A62" s="117" t="s">
        <v>263</v>
      </c>
      <c r="B62" s="115" t="s">
        <v>239</v>
      </c>
      <c r="C62" s="115" t="s">
        <v>239</v>
      </c>
      <c r="D62" s="115" t="s">
        <v>239</v>
      </c>
      <c r="E62" s="115" t="s">
        <v>239</v>
      </c>
      <c r="F62" s="115" t="s">
        <v>239</v>
      </c>
      <c r="G62" s="115" t="s">
        <v>239</v>
      </c>
      <c r="H62" s="118" t="s">
        <v>239</v>
      </c>
      <c r="I62" s="118" t="s">
        <v>239</v>
      </c>
      <c r="J62" s="115" t="s">
        <v>239</v>
      </c>
      <c r="K62" s="115" t="s">
        <v>239</v>
      </c>
      <c r="L62" s="165" t="s">
        <v>239</v>
      </c>
      <c r="M62" s="115" t="s">
        <v>239</v>
      </c>
      <c r="N62" s="124" t="s">
        <v>239</v>
      </c>
    </row>
    <row r="63" spans="1:14" ht="14.1" customHeight="1">
      <c r="A63" s="117" t="s">
        <v>264</v>
      </c>
      <c r="B63" s="115" t="s">
        <v>239</v>
      </c>
      <c r="C63" s="115" t="s">
        <v>239</v>
      </c>
      <c r="D63" s="115" t="s">
        <v>239</v>
      </c>
      <c r="E63" s="115" t="s">
        <v>239</v>
      </c>
      <c r="F63" s="115" t="s">
        <v>239</v>
      </c>
      <c r="G63" s="115" t="s">
        <v>239</v>
      </c>
      <c r="H63" s="118" t="s">
        <v>239</v>
      </c>
      <c r="I63" s="118" t="s">
        <v>239</v>
      </c>
      <c r="J63" s="115" t="s">
        <v>239</v>
      </c>
      <c r="K63" s="115" t="s">
        <v>239</v>
      </c>
      <c r="L63" s="165" t="s">
        <v>239</v>
      </c>
      <c r="M63" s="165" t="s">
        <v>239</v>
      </c>
      <c r="N63" s="115" t="s">
        <v>239</v>
      </c>
    </row>
    <row r="64" spans="1:14" ht="14.1" customHeight="1">
      <c r="A64" s="117" t="s">
        <v>265</v>
      </c>
      <c r="B64" s="115" t="s">
        <v>239</v>
      </c>
      <c r="C64" s="114" t="s">
        <v>239</v>
      </c>
      <c r="D64" s="115" t="s">
        <v>239</v>
      </c>
      <c r="E64" s="115" t="s">
        <v>239</v>
      </c>
      <c r="F64" s="115" t="s">
        <v>239</v>
      </c>
      <c r="G64" s="115" t="s">
        <v>239</v>
      </c>
      <c r="H64" s="118" t="s">
        <v>239</v>
      </c>
      <c r="I64" s="118" t="s">
        <v>239</v>
      </c>
      <c r="J64" s="115" t="s">
        <v>239</v>
      </c>
      <c r="K64" s="115" t="s">
        <v>239</v>
      </c>
      <c r="L64" s="165" t="s">
        <v>239</v>
      </c>
      <c r="M64" s="165" t="s">
        <v>239</v>
      </c>
      <c r="N64" s="114" t="s">
        <v>239</v>
      </c>
    </row>
    <row r="65" spans="1:14" ht="14.1" customHeight="1">
      <c r="A65" s="117" t="s">
        <v>266</v>
      </c>
      <c r="B65" s="115" t="s">
        <v>239</v>
      </c>
      <c r="C65" s="114" t="s">
        <v>239</v>
      </c>
      <c r="D65" s="115" t="s">
        <v>239</v>
      </c>
      <c r="E65" s="115" t="s">
        <v>239</v>
      </c>
      <c r="F65" s="115" t="s">
        <v>239</v>
      </c>
      <c r="G65" s="115" t="s">
        <v>239</v>
      </c>
      <c r="H65" s="118" t="s">
        <v>239</v>
      </c>
      <c r="I65" s="118" t="s">
        <v>239</v>
      </c>
      <c r="J65" s="154" t="s">
        <v>239</v>
      </c>
      <c r="K65" s="154" t="s">
        <v>239</v>
      </c>
      <c r="L65" s="166" t="s">
        <v>239</v>
      </c>
      <c r="M65" s="165" t="s">
        <v>239</v>
      </c>
      <c r="N65" s="114" t="s">
        <v>239</v>
      </c>
    </row>
    <row r="66" spans="1:14" ht="14.1" customHeight="1">
      <c r="A66" s="117" t="s">
        <v>267</v>
      </c>
      <c r="B66" s="115" t="s">
        <v>239</v>
      </c>
      <c r="C66" s="115" t="s">
        <v>239</v>
      </c>
      <c r="D66" s="115" t="s">
        <v>239</v>
      </c>
      <c r="E66" s="115" t="s">
        <v>239</v>
      </c>
      <c r="F66" s="115" t="s">
        <v>239</v>
      </c>
      <c r="G66" s="115" t="s">
        <v>239</v>
      </c>
      <c r="H66" s="118" t="s">
        <v>239</v>
      </c>
      <c r="I66" s="118" t="s">
        <v>239</v>
      </c>
      <c r="J66" s="154" t="s">
        <v>239</v>
      </c>
      <c r="K66" s="154" t="s">
        <v>239</v>
      </c>
      <c r="L66" s="167" t="s">
        <v>239</v>
      </c>
      <c r="M66" s="168" t="s">
        <v>239</v>
      </c>
      <c r="N66" s="114" t="s">
        <v>239</v>
      </c>
    </row>
    <row r="67" spans="1:14" ht="14.1" customHeight="1">
      <c r="A67" s="117" t="s">
        <v>268</v>
      </c>
      <c r="B67" s="115" t="s">
        <v>239</v>
      </c>
      <c r="C67" s="115" t="s">
        <v>239</v>
      </c>
      <c r="D67" s="115" t="s">
        <v>239</v>
      </c>
      <c r="E67" s="115" t="s">
        <v>239</v>
      </c>
      <c r="F67" s="115" t="s">
        <v>239</v>
      </c>
      <c r="G67" s="115" t="s">
        <v>239</v>
      </c>
      <c r="H67" s="118" t="s">
        <v>239</v>
      </c>
      <c r="I67" s="118" t="s">
        <v>239</v>
      </c>
      <c r="J67" s="154" t="s">
        <v>239</v>
      </c>
      <c r="K67" s="154" t="s">
        <v>239</v>
      </c>
      <c r="L67" s="167" t="s">
        <v>239</v>
      </c>
      <c r="M67" s="165" t="s">
        <v>239</v>
      </c>
      <c r="N67" s="114" t="s">
        <v>239</v>
      </c>
    </row>
    <row r="68" spans="1:14" ht="14.1" customHeight="1">
      <c r="A68" s="117" t="s">
        <v>278</v>
      </c>
      <c r="B68" s="115" t="s">
        <v>239</v>
      </c>
      <c r="C68" s="115" t="s">
        <v>239</v>
      </c>
      <c r="D68" s="115" t="s">
        <v>239</v>
      </c>
      <c r="E68" s="115" t="s">
        <v>239</v>
      </c>
      <c r="F68" s="115" t="s">
        <v>239</v>
      </c>
      <c r="G68" s="115" t="s">
        <v>239</v>
      </c>
      <c r="H68" s="115" t="s">
        <v>239</v>
      </c>
      <c r="I68" s="115" t="s">
        <v>239</v>
      </c>
      <c r="J68" s="154" t="s">
        <v>239</v>
      </c>
      <c r="K68" s="154" t="s">
        <v>239</v>
      </c>
      <c r="L68" s="166" t="s">
        <v>239</v>
      </c>
      <c r="M68" s="165" t="s">
        <v>239</v>
      </c>
      <c r="N68" s="114" t="s">
        <v>239</v>
      </c>
    </row>
    <row r="69" spans="1:14" ht="14.1" customHeight="1">
      <c r="A69" s="161" t="s">
        <v>279</v>
      </c>
      <c r="B69" s="115" t="s">
        <v>239</v>
      </c>
      <c r="C69" s="115" t="s">
        <v>239</v>
      </c>
      <c r="D69" s="115" t="s">
        <v>239</v>
      </c>
      <c r="E69" s="115" t="s">
        <v>239</v>
      </c>
      <c r="F69" s="115" t="s">
        <v>239</v>
      </c>
      <c r="G69" s="115" t="s">
        <v>239</v>
      </c>
      <c r="H69" s="115" t="s">
        <v>239</v>
      </c>
      <c r="I69" s="115" t="s">
        <v>239</v>
      </c>
      <c r="J69" s="154" t="s">
        <v>239</v>
      </c>
      <c r="K69" s="154" t="s">
        <v>239</v>
      </c>
      <c r="L69" s="166" t="s">
        <v>239</v>
      </c>
      <c r="M69" s="165" t="s">
        <v>239</v>
      </c>
      <c r="N69" s="114" t="s">
        <v>239</v>
      </c>
    </row>
    <row r="70" spans="1:14" ht="14.1" customHeight="1">
      <c r="A70" s="161" t="s">
        <v>280</v>
      </c>
      <c r="B70" s="115" t="s">
        <v>239</v>
      </c>
      <c r="C70" s="115" t="s">
        <v>239</v>
      </c>
      <c r="D70" s="115" t="s">
        <v>239</v>
      </c>
      <c r="E70" s="115" t="s">
        <v>239</v>
      </c>
      <c r="F70" s="115" t="s">
        <v>239</v>
      </c>
      <c r="G70" s="115" t="s">
        <v>239</v>
      </c>
      <c r="H70" s="115" t="s">
        <v>239</v>
      </c>
      <c r="I70" s="115" t="s">
        <v>239</v>
      </c>
      <c r="J70" s="154" t="s">
        <v>239</v>
      </c>
      <c r="K70" s="154" t="s">
        <v>239</v>
      </c>
      <c r="L70" s="166" t="s">
        <v>239</v>
      </c>
      <c r="M70" s="165" t="s">
        <v>239</v>
      </c>
      <c r="N70" s="114" t="s">
        <v>239</v>
      </c>
    </row>
    <row r="71" spans="1:14" ht="14.1" customHeight="1">
      <c r="A71" s="117" t="s">
        <v>272</v>
      </c>
      <c r="B71" s="115" t="s">
        <v>239</v>
      </c>
      <c r="C71" s="115" t="s">
        <v>239</v>
      </c>
      <c r="D71" s="115" t="s">
        <v>239</v>
      </c>
      <c r="E71" s="115" t="s">
        <v>239</v>
      </c>
      <c r="F71" s="115" t="s">
        <v>239</v>
      </c>
      <c r="G71" s="115" t="s">
        <v>239</v>
      </c>
      <c r="H71" s="115" t="s">
        <v>239</v>
      </c>
      <c r="I71" s="115" t="s">
        <v>239</v>
      </c>
      <c r="J71" s="115" t="s">
        <v>239</v>
      </c>
      <c r="K71" s="114" t="s">
        <v>239</v>
      </c>
      <c r="L71" s="169" t="s">
        <v>239</v>
      </c>
      <c r="M71" s="170" t="s">
        <v>239</v>
      </c>
      <c r="N71" s="114" t="s">
        <v>239</v>
      </c>
    </row>
    <row r="72" spans="1:14" ht="14.1" customHeight="1">
      <c r="A72" s="132" t="s">
        <v>276</v>
      </c>
      <c r="B72" s="133">
        <v>3707</v>
      </c>
      <c r="C72" s="133">
        <v>38412</v>
      </c>
      <c r="D72" s="135" t="s">
        <v>241</v>
      </c>
      <c r="E72" s="135" t="s">
        <v>241</v>
      </c>
      <c r="F72" s="135" t="s">
        <v>241</v>
      </c>
      <c r="G72" s="135" t="s">
        <v>241</v>
      </c>
      <c r="H72" s="171" t="s">
        <v>241</v>
      </c>
      <c r="I72" s="171" t="s">
        <v>241</v>
      </c>
      <c r="J72" s="135" t="s">
        <v>241</v>
      </c>
      <c r="K72" s="133">
        <f>SUM(K50:K71)</f>
        <v>45094</v>
      </c>
      <c r="L72" s="133">
        <f>SUM(L50:L71)</f>
        <v>45094</v>
      </c>
      <c r="M72" s="133">
        <f>M50</f>
        <v>0</v>
      </c>
      <c r="N72" s="136">
        <f>SUM(N50:N71)</f>
        <v>87213</v>
      </c>
    </row>
    <row r="73" spans="1:14" ht="9" customHeight="1"/>
  </sheetData>
  <mergeCells count="19">
    <mergeCell ref="L40:L41"/>
    <mergeCell ref="M40:M41"/>
    <mergeCell ref="N40:N41"/>
    <mergeCell ref="F40:F41"/>
    <mergeCell ref="G40:G41"/>
    <mergeCell ref="H40:H41"/>
    <mergeCell ref="I40:I41"/>
    <mergeCell ref="J40:J41"/>
    <mergeCell ref="K40:K41"/>
    <mergeCell ref="A1:N1"/>
    <mergeCell ref="A2:A3"/>
    <mergeCell ref="B2:N2"/>
    <mergeCell ref="A38:N38"/>
    <mergeCell ref="A39:A41"/>
    <mergeCell ref="B39:N39"/>
    <mergeCell ref="B40:B41"/>
    <mergeCell ref="C40:C41"/>
    <mergeCell ref="D40:D41"/>
    <mergeCell ref="E40:E41"/>
  </mergeCells>
  <pageMargins left="0.70866141732283472" right="0.70866141732283472" top="0.74803149606299213" bottom="0.74803149606299213" header="0.31496062992125984" footer="0.31496062992125984"/>
  <pageSetup paperSize="9" scale="87" firstPageNumber="9" fitToHeight="0" orientation="landscape" r:id="rId1"/>
  <headerFooter>
    <oddHeader>&amp;L&amp;8&amp;KE73E2AŚródroczne skonsolidowane sprawozdanie finansowe Grupy Ailleron SA za okres od 1 stycznia 2019 r. do 31 marca 2019 r.</oddHeader>
    <oddFooter>&amp;C&amp;P</oddFooter>
  </headerFooter>
  <rowBreaks count="1" manualBreakCount="1">
    <brk id="36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EA8C3-A1D2-43C3-897F-3A02D38CD939}">
  <sheetPr>
    <tabColor rgb="FF92D050"/>
    <pageSetUpPr fitToPage="1"/>
  </sheetPr>
  <dimension ref="A1:K96"/>
  <sheetViews>
    <sheetView showGridLines="0" tabSelected="1" view="pageBreakPreview" topLeftCell="A31" zoomScale="90" zoomScaleNormal="100" zoomScaleSheetLayoutView="90" workbookViewId="0">
      <selection activeCell="L17" sqref="L17"/>
    </sheetView>
  </sheetViews>
  <sheetFormatPr defaultColWidth="9.140625" defaultRowHeight="15"/>
  <cols>
    <col min="1" max="1" width="54.7109375" style="194" customWidth="1"/>
    <col min="2" max="2" width="5.85546875" style="192" bestFit="1" customWidth="1"/>
    <col min="3" max="3" width="21.5703125" style="193" customWidth="1"/>
    <col min="4" max="5" width="17.140625" style="193" customWidth="1"/>
    <col min="6" max="16384" width="9.140625" style="173"/>
  </cols>
  <sheetData>
    <row r="1" spans="1:5" ht="66.75" customHeight="1">
      <c r="A1" s="172" t="s">
        <v>281</v>
      </c>
      <c r="B1" s="172"/>
      <c r="C1" s="172"/>
      <c r="D1" s="172"/>
      <c r="E1" s="172"/>
    </row>
    <row r="2" spans="1:5" ht="23.25" customHeight="1">
      <c r="A2" s="174" t="s">
        <v>1</v>
      </c>
      <c r="B2" s="174"/>
      <c r="C2" s="174"/>
      <c r="D2" s="174"/>
      <c r="E2" s="174"/>
    </row>
    <row r="3" spans="1:5">
      <c r="A3" s="175"/>
      <c r="B3" s="175"/>
      <c r="C3" s="175"/>
      <c r="D3" s="175"/>
      <c r="E3" s="175"/>
    </row>
    <row r="4" spans="1:5" s="177" customFormat="1" ht="21.75" customHeight="1">
      <c r="A4" s="176" t="s">
        <v>282</v>
      </c>
      <c r="B4" s="176"/>
      <c r="C4" s="176"/>
      <c r="D4" s="176"/>
      <c r="E4" s="176"/>
    </row>
    <row r="5" spans="1:5">
      <c r="A5" s="178" t="s">
        <v>3</v>
      </c>
      <c r="B5" s="179" t="s">
        <v>4</v>
      </c>
      <c r="C5" s="180" t="s">
        <v>5</v>
      </c>
      <c r="D5" s="180"/>
      <c r="E5" s="180"/>
    </row>
    <row r="6" spans="1:5" ht="25.5">
      <c r="A6" s="181"/>
      <c r="B6" s="182"/>
      <c r="C6" s="183" t="s">
        <v>6</v>
      </c>
      <c r="D6" s="183" t="s">
        <v>7</v>
      </c>
      <c r="E6" s="183" t="s">
        <v>8</v>
      </c>
    </row>
    <row r="7" spans="1:5">
      <c r="A7" s="184" t="s">
        <v>9</v>
      </c>
      <c r="B7" s="185"/>
      <c r="C7" s="13">
        <f>SUM(C8:C16)</f>
        <v>48963000</v>
      </c>
      <c r="D7" s="13">
        <f>SUM(D8:D16)</f>
        <v>49302000</v>
      </c>
      <c r="E7" s="13">
        <f>SUM(E8:E16)</f>
        <v>51595000</v>
      </c>
    </row>
    <row r="8" spans="1:5">
      <c r="A8" s="186" t="s">
        <v>10</v>
      </c>
      <c r="B8" s="187"/>
      <c r="C8" s="16">
        <v>11752000</v>
      </c>
      <c r="D8" s="16">
        <v>11486000</v>
      </c>
      <c r="E8" s="16">
        <v>13013000</v>
      </c>
    </row>
    <row r="9" spans="1:5">
      <c r="A9" s="186" t="s">
        <v>11</v>
      </c>
      <c r="B9" s="187"/>
      <c r="C9" s="16">
        <v>0</v>
      </c>
      <c r="D9" s="16"/>
      <c r="E9" s="16"/>
    </row>
    <row r="10" spans="1:5">
      <c r="A10" s="186" t="s">
        <v>12</v>
      </c>
      <c r="B10" s="187"/>
      <c r="C10" s="16">
        <v>27433000</v>
      </c>
      <c r="D10" s="16">
        <v>27433000</v>
      </c>
      <c r="E10" s="16">
        <v>27433000</v>
      </c>
    </row>
    <row r="11" spans="1:5">
      <c r="A11" s="186" t="s">
        <v>13</v>
      </c>
      <c r="B11" s="187"/>
      <c r="C11" s="16">
        <v>5106000</v>
      </c>
      <c r="D11" s="16">
        <v>5564000</v>
      </c>
      <c r="E11" s="16">
        <v>5768000</v>
      </c>
    </row>
    <row r="12" spans="1:5">
      <c r="A12" s="186" t="s">
        <v>283</v>
      </c>
      <c r="B12" s="187"/>
      <c r="C12" s="16">
        <v>3551000</v>
      </c>
      <c r="D12" s="16">
        <v>3551000</v>
      </c>
      <c r="E12" s="16">
        <v>3476000</v>
      </c>
    </row>
    <row r="13" spans="1:5">
      <c r="A13" s="186" t="s">
        <v>15</v>
      </c>
      <c r="B13" s="187"/>
      <c r="C13" s="16">
        <v>1121000</v>
      </c>
      <c r="D13" s="16">
        <v>1268000</v>
      </c>
      <c r="E13" s="16">
        <v>1905000</v>
      </c>
    </row>
    <row r="14" spans="1:5" hidden="1">
      <c r="A14" s="186" t="s">
        <v>284</v>
      </c>
      <c r="B14" s="187"/>
      <c r="C14" s="16"/>
      <c r="D14" s="16"/>
      <c r="E14" s="16"/>
    </row>
    <row r="15" spans="1:5">
      <c r="A15" s="186" t="s">
        <v>16</v>
      </c>
      <c r="B15" s="187"/>
      <c r="C15" s="16">
        <v>0</v>
      </c>
      <c r="D15" s="16">
        <v>0</v>
      </c>
      <c r="E15" s="16">
        <v>0</v>
      </c>
    </row>
    <row r="16" spans="1:5">
      <c r="A16" s="186" t="s">
        <v>17</v>
      </c>
      <c r="B16" s="187"/>
      <c r="C16" s="16">
        <v>0</v>
      </c>
      <c r="D16" s="16">
        <v>0</v>
      </c>
      <c r="E16" s="16">
        <v>0</v>
      </c>
    </row>
    <row r="17" spans="1:5">
      <c r="A17" s="184" t="s">
        <v>18</v>
      </c>
      <c r="B17" s="185"/>
      <c r="C17" s="13">
        <f>SUM(C18:C27)</f>
        <v>57075000</v>
      </c>
      <c r="D17" s="13">
        <f>SUM(D18:D27)</f>
        <v>73458000</v>
      </c>
      <c r="E17" s="13">
        <f>SUM(E18:E27)</f>
        <v>55849000</v>
      </c>
    </row>
    <row r="18" spans="1:5">
      <c r="A18" s="186" t="s">
        <v>19</v>
      </c>
      <c r="B18" s="187"/>
      <c r="C18" s="16">
        <v>9285000</v>
      </c>
      <c r="D18" s="16">
        <v>8580000</v>
      </c>
      <c r="E18" s="16">
        <v>7680000</v>
      </c>
    </row>
    <row r="19" spans="1:5">
      <c r="A19" s="186" t="s">
        <v>20</v>
      </c>
      <c r="B19" s="187"/>
      <c r="C19" s="16">
        <v>25582000</v>
      </c>
      <c r="D19" s="16">
        <v>47469000</v>
      </c>
      <c r="E19" s="16">
        <v>16103000</v>
      </c>
    </row>
    <row r="20" spans="1:5" hidden="1">
      <c r="A20" s="186" t="s">
        <v>284</v>
      </c>
      <c r="B20" s="187"/>
      <c r="C20" s="16"/>
      <c r="D20" s="16"/>
      <c r="E20" s="16"/>
    </row>
    <row r="21" spans="1:5" hidden="1">
      <c r="A21" s="186" t="s">
        <v>285</v>
      </c>
      <c r="B21" s="187"/>
      <c r="C21" s="16"/>
      <c r="D21" s="16"/>
      <c r="E21" s="16"/>
    </row>
    <row r="22" spans="1:5">
      <c r="A22" s="186" t="s">
        <v>21</v>
      </c>
      <c r="B22" s="187"/>
      <c r="C22" s="16">
        <v>15069000</v>
      </c>
      <c r="D22" s="16">
        <v>11401000</v>
      </c>
      <c r="E22" s="16">
        <v>15039000</v>
      </c>
    </row>
    <row r="23" spans="1:5">
      <c r="A23" s="186" t="s">
        <v>16</v>
      </c>
      <c r="B23" s="187"/>
      <c r="C23" s="16">
        <v>1273000</v>
      </c>
      <c r="D23" s="16">
        <v>888000</v>
      </c>
      <c r="E23" s="16">
        <v>686000</v>
      </c>
    </row>
    <row r="24" spans="1:5">
      <c r="A24" s="186" t="s">
        <v>22</v>
      </c>
      <c r="B24" s="187"/>
      <c r="C24" s="16">
        <v>911000</v>
      </c>
      <c r="D24" s="16">
        <v>1212000</v>
      </c>
      <c r="E24" s="16">
        <v>708000</v>
      </c>
    </row>
    <row r="25" spans="1:5">
      <c r="A25" s="186" t="s">
        <v>23</v>
      </c>
      <c r="B25" s="187"/>
      <c r="C25" s="16">
        <v>0</v>
      </c>
      <c r="D25" s="16">
        <v>0</v>
      </c>
      <c r="E25" s="16">
        <v>0</v>
      </c>
    </row>
    <row r="26" spans="1:5">
      <c r="A26" s="186" t="s">
        <v>24</v>
      </c>
      <c r="B26" s="187"/>
      <c r="C26" s="16">
        <v>4955000</v>
      </c>
      <c r="D26" s="16">
        <v>3908000</v>
      </c>
      <c r="E26" s="16">
        <v>15633000</v>
      </c>
    </row>
    <row r="27" spans="1:5">
      <c r="A27" s="186" t="s">
        <v>25</v>
      </c>
      <c r="B27" s="187"/>
      <c r="C27" s="16">
        <v>0</v>
      </c>
      <c r="D27" s="16">
        <v>0</v>
      </c>
      <c r="E27" s="16">
        <v>0</v>
      </c>
    </row>
    <row r="28" spans="1:5">
      <c r="A28" s="188" t="s">
        <v>26</v>
      </c>
      <c r="B28" s="189"/>
      <c r="C28" s="190">
        <f>SUM(C7,C17)</f>
        <v>106038000</v>
      </c>
      <c r="D28" s="190">
        <f>SUM(D7,D17)</f>
        <v>122760000</v>
      </c>
      <c r="E28" s="190">
        <f>SUM(E7,E17)</f>
        <v>107444000</v>
      </c>
    </row>
    <row r="29" spans="1:5">
      <c r="A29" s="191"/>
      <c r="B29" s="191"/>
      <c r="C29" s="25"/>
      <c r="D29" s="25"/>
      <c r="E29" s="25"/>
    </row>
    <row r="30" spans="1:5" s="177" customFormat="1" ht="15.75" hidden="1" customHeight="1">
      <c r="A30" s="176" t="s">
        <v>286</v>
      </c>
      <c r="B30" s="176"/>
      <c r="C30" s="176"/>
      <c r="D30" s="176"/>
      <c r="E30" s="176"/>
    </row>
    <row r="31" spans="1:5">
      <c r="A31" s="178" t="s">
        <v>29</v>
      </c>
      <c r="B31" s="179" t="s">
        <v>4</v>
      </c>
      <c r="C31" s="180" t="s">
        <v>5</v>
      </c>
      <c r="D31" s="180"/>
      <c r="E31" s="180"/>
    </row>
    <row r="32" spans="1:5" ht="25.5">
      <c r="A32" s="181"/>
      <c r="B32" s="182"/>
      <c r="C32" s="183" t="str">
        <f>C6</f>
        <v>Stan na 
31/03/2019</v>
      </c>
      <c r="D32" s="183" t="str">
        <f>D6</f>
        <v>Stan na 
31/12/2018</v>
      </c>
      <c r="E32" s="183" t="str">
        <f>E6</f>
        <v>Stan na 
31/03/2018</v>
      </c>
    </row>
    <row r="33" spans="1:5">
      <c r="A33" s="184" t="s">
        <v>30</v>
      </c>
      <c r="B33" s="185"/>
      <c r="C33" s="13">
        <f>SUM(C34:C38)</f>
        <v>72939000</v>
      </c>
      <c r="D33" s="13">
        <f>SUM(D34:D38)</f>
        <v>74020000</v>
      </c>
      <c r="E33" s="13">
        <f>SUM(E34:E38)</f>
        <v>71117000</v>
      </c>
    </row>
    <row r="34" spans="1:5">
      <c r="A34" s="186" t="s">
        <v>31</v>
      </c>
      <c r="B34" s="187"/>
      <c r="C34" s="16">
        <v>3707000</v>
      </c>
      <c r="D34" s="16">
        <v>3707000</v>
      </c>
      <c r="E34" s="16">
        <v>3707000</v>
      </c>
    </row>
    <row r="35" spans="1:5">
      <c r="A35" s="186" t="s">
        <v>32</v>
      </c>
      <c r="B35" s="187"/>
      <c r="C35" s="16">
        <v>38412000</v>
      </c>
      <c r="D35" s="16">
        <v>38412000</v>
      </c>
      <c r="E35" s="16">
        <v>38412000</v>
      </c>
    </row>
    <row r="36" spans="1:5">
      <c r="A36" s="186" t="s">
        <v>33</v>
      </c>
      <c r="B36" s="187"/>
      <c r="C36" s="16">
        <v>30820000</v>
      </c>
      <c r="D36" s="16">
        <v>31901000</v>
      </c>
      <c r="E36" s="16">
        <v>28998000</v>
      </c>
    </row>
    <row r="37" spans="1:5">
      <c r="A37" s="186" t="s">
        <v>34</v>
      </c>
      <c r="B37" s="187"/>
      <c r="C37" s="16">
        <v>0</v>
      </c>
      <c r="D37" s="16">
        <v>0</v>
      </c>
      <c r="E37" s="16">
        <v>0</v>
      </c>
    </row>
    <row r="38" spans="1:5" ht="24">
      <c r="A38" s="186" t="s">
        <v>35</v>
      </c>
      <c r="B38" s="187"/>
      <c r="C38" s="16">
        <v>0</v>
      </c>
      <c r="D38" s="16">
        <v>0</v>
      </c>
      <c r="E38" s="16">
        <v>0</v>
      </c>
    </row>
    <row r="39" spans="1:5">
      <c r="A39" s="184" t="s">
        <v>37</v>
      </c>
      <c r="B39" s="185"/>
      <c r="C39" s="13">
        <f>SUM(C40,C50)</f>
        <v>33099000</v>
      </c>
      <c r="D39" s="13">
        <f>SUM(D40,D50)</f>
        <v>48740000</v>
      </c>
      <c r="E39" s="13">
        <f>SUM(E40,E50)</f>
        <v>36327000</v>
      </c>
    </row>
    <row r="40" spans="1:5">
      <c r="A40" s="184" t="s">
        <v>38</v>
      </c>
      <c r="B40" s="185"/>
      <c r="C40" s="13">
        <f>SUM(C41:C49)</f>
        <v>11858000</v>
      </c>
      <c r="D40" s="13">
        <f>SUM(D41:D49)</f>
        <v>12900000</v>
      </c>
      <c r="E40" s="13">
        <f>SUM(E41:E49)</f>
        <v>18300000</v>
      </c>
    </row>
    <row r="41" spans="1:5">
      <c r="A41" s="186" t="s">
        <v>39</v>
      </c>
      <c r="B41" s="187"/>
      <c r="C41" s="16">
        <v>764000</v>
      </c>
      <c r="D41" s="16">
        <v>794000</v>
      </c>
      <c r="E41" s="16">
        <v>1036000</v>
      </c>
    </row>
    <row r="42" spans="1:5">
      <c r="A42" s="186" t="s">
        <v>40</v>
      </c>
      <c r="B42" s="187"/>
      <c r="C42" s="16">
        <v>3868000</v>
      </c>
      <c r="D42" s="16">
        <v>4657000</v>
      </c>
      <c r="E42" s="16">
        <v>6735000</v>
      </c>
    </row>
    <row r="43" spans="1:5">
      <c r="A43" s="186" t="s">
        <v>41</v>
      </c>
      <c r="B43" s="187"/>
      <c r="C43" s="16">
        <v>4540000</v>
      </c>
      <c r="D43" s="16">
        <v>4699000</v>
      </c>
      <c r="E43" s="16">
        <v>6636000</v>
      </c>
    </row>
    <row r="44" spans="1:5">
      <c r="A44" s="186" t="s">
        <v>42</v>
      </c>
      <c r="B44" s="187"/>
      <c r="C44" s="16">
        <v>1251000</v>
      </c>
      <c r="D44" s="16">
        <v>1251000</v>
      </c>
      <c r="E44" s="16">
        <v>1116000</v>
      </c>
    </row>
    <row r="45" spans="1:5">
      <c r="A45" s="186" t="s">
        <v>287</v>
      </c>
      <c r="B45" s="187"/>
      <c r="C45" s="16">
        <v>21000</v>
      </c>
      <c r="D45" s="16">
        <v>21000</v>
      </c>
      <c r="E45" s="16">
        <v>21000</v>
      </c>
    </row>
    <row r="46" spans="1:5">
      <c r="A46" s="186" t="s">
        <v>288</v>
      </c>
      <c r="B46" s="187"/>
      <c r="C46" s="16">
        <v>0</v>
      </c>
      <c r="D46" s="16">
        <v>0</v>
      </c>
      <c r="E46" s="16">
        <v>0</v>
      </c>
    </row>
    <row r="47" spans="1:5">
      <c r="A47" s="186" t="s">
        <v>45</v>
      </c>
      <c r="B47" s="187"/>
      <c r="C47" s="16">
        <v>1414000</v>
      </c>
      <c r="D47" s="16">
        <v>1478000</v>
      </c>
      <c r="E47" s="16">
        <v>2756000</v>
      </c>
    </row>
    <row r="48" spans="1:5">
      <c r="A48" s="186" t="s">
        <v>46</v>
      </c>
      <c r="B48" s="187"/>
      <c r="C48" s="16">
        <v>0</v>
      </c>
      <c r="D48" s="16">
        <v>0</v>
      </c>
      <c r="E48" s="16">
        <v>0</v>
      </c>
    </row>
    <row r="49" spans="1:5">
      <c r="A49" s="186" t="s">
        <v>47</v>
      </c>
      <c r="B49" s="187"/>
      <c r="C49" s="16">
        <v>0</v>
      </c>
      <c r="D49" s="16">
        <v>0</v>
      </c>
      <c r="E49" s="16">
        <v>0</v>
      </c>
    </row>
    <row r="50" spans="1:5">
      <c r="A50" s="184" t="s">
        <v>48</v>
      </c>
      <c r="B50" s="185"/>
      <c r="C50" s="13">
        <f>SUM(C51:C62)</f>
        <v>21241000</v>
      </c>
      <c r="D50" s="13">
        <f>SUM(D51:D62)</f>
        <v>35840000</v>
      </c>
      <c r="E50" s="13">
        <f>SUM(E51:E62)</f>
        <v>18027000</v>
      </c>
    </row>
    <row r="51" spans="1:5">
      <c r="A51" s="186" t="s">
        <v>49</v>
      </c>
      <c r="B51" s="187"/>
      <c r="C51" s="16">
        <v>7511000</v>
      </c>
      <c r="D51" s="16">
        <v>17107000</v>
      </c>
      <c r="E51" s="16">
        <v>5726000</v>
      </c>
    </row>
    <row r="52" spans="1:5">
      <c r="A52" s="186" t="s">
        <v>50</v>
      </c>
      <c r="B52" s="187"/>
      <c r="C52" s="16">
        <v>858000</v>
      </c>
      <c r="D52" s="16">
        <v>997000</v>
      </c>
      <c r="E52" s="16">
        <v>1230000</v>
      </c>
    </row>
    <row r="53" spans="1:5">
      <c r="A53" s="186" t="s">
        <v>51</v>
      </c>
      <c r="B53" s="187"/>
      <c r="C53" s="16">
        <v>3143000</v>
      </c>
      <c r="D53" s="16">
        <v>3170000</v>
      </c>
      <c r="E53" s="16">
        <v>3420000</v>
      </c>
    </row>
    <row r="54" spans="1:5">
      <c r="A54" s="186" t="s">
        <v>52</v>
      </c>
      <c r="B54" s="187"/>
      <c r="C54" s="16">
        <v>1092000</v>
      </c>
      <c r="D54" s="16">
        <v>948000</v>
      </c>
      <c r="E54" s="16">
        <v>833000</v>
      </c>
    </row>
    <row r="55" spans="1:5">
      <c r="A55" s="186" t="s">
        <v>53</v>
      </c>
      <c r="B55" s="187"/>
      <c r="C55" s="16">
        <v>0</v>
      </c>
      <c r="D55" s="16">
        <v>0</v>
      </c>
      <c r="E55" s="16">
        <v>0</v>
      </c>
    </row>
    <row r="56" spans="1:5">
      <c r="A56" s="186" t="s">
        <v>54</v>
      </c>
      <c r="B56" s="187"/>
      <c r="C56" s="16">
        <v>0</v>
      </c>
      <c r="D56" s="16">
        <v>200000</v>
      </c>
      <c r="E56" s="16">
        <v>1200000</v>
      </c>
    </row>
    <row r="57" spans="1:5">
      <c r="A57" s="186" t="s">
        <v>55</v>
      </c>
      <c r="B57" s="187"/>
      <c r="C57" s="16">
        <v>1486000</v>
      </c>
      <c r="D57" s="16">
        <v>5368000</v>
      </c>
      <c r="E57" s="16">
        <v>884000</v>
      </c>
    </row>
    <row r="58" spans="1:5">
      <c r="A58" s="186" t="s">
        <v>42</v>
      </c>
      <c r="B58" s="187"/>
      <c r="C58" s="16">
        <v>0</v>
      </c>
      <c r="D58" s="16">
        <v>184000</v>
      </c>
      <c r="E58" s="16">
        <v>0</v>
      </c>
    </row>
    <row r="59" spans="1:5">
      <c r="A59" s="186" t="s">
        <v>57</v>
      </c>
      <c r="B59" s="187"/>
      <c r="C59" s="16">
        <v>0</v>
      </c>
      <c r="D59" s="16">
        <v>0</v>
      </c>
      <c r="E59" s="16">
        <v>0</v>
      </c>
    </row>
    <row r="60" spans="1:5">
      <c r="A60" s="186" t="s">
        <v>47</v>
      </c>
      <c r="B60" s="187"/>
      <c r="C60" s="16">
        <v>288000</v>
      </c>
      <c r="D60" s="16">
        <v>1179000</v>
      </c>
      <c r="E60" s="16">
        <v>0</v>
      </c>
    </row>
    <row r="61" spans="1:5">
      <c r="A61" s="186" t="s">
        <v>58</v>
      </c>
      <c r="B61" s="187"/>
      <c r="C61" s="16">
        <v>6863000</v>
      </c>
      <c r="D61" s="16">
        <v>6687000</v>
      </c>
      <c r="E61" s="16">
        <v>4734000</v>
      </c>
    </row>
    <row r="62" spans="1:5" ht="24">
      <c r="A62" s="186" t="s">
        <v>59</v>
      </c>
      <c r="B62" s="187"/>
      <c r="C62" s="16">
        <v>0</v>
      </c>
      <c r="D62" s="16">
        <v>0</v>
      </c>
      <c r="E62" s="16">
        <v>0</v>
      </c>
    </row>
    <row r="63" spans="1:5" ht="14.25" customHeight="1">
      <c r="A63" s="188" t="s">
        <v>60</v>
      </c>
      <c r="B63" s="189"/>
      <c r="C63" s="190">
        <f>SUM(C33,C39)</f>
        <v>106038000</v>
      </c>
      <c r="D63" s="190">
        <f>SUM(D33,D39)</f>
        <v>122760000</v>
      </c>
      <c r="E63" s="190">
        <f>SUM(E33,E39)</f>
        <v>107444000</v>
      </c>
    </row>
    <row r="71" spans="1:5">
      <c r="A71" s="173"/>
      <c r="B71" s="173"/>
      <c r="C71" s="173"/>
      <c r="D71" s="173"/>
      <c r="E71" s="173"/>
    </row>
    <row r="72" spans="1:5">
      <c r="A72" s="173"/>
      <c r="B72" s="173"/>
      <c r="C72" s="173"/>
      <c r="D72" s="173"/>
      <c r="E72" s="173"/>
    </row>
    <row r="73" spans="1:5">
      <c r="A73" s="173"/>
      <c r="B73" s="173"/>
      <c r="C73" s="173"/>
      <c r="D73" s="173"/>
      <c r="E73" s="173"/>
    </row>
    <row r="74" spans="1:5">
      <c r="A74" s="173"/>
      <c r="B74" s="173"/>
      <c r="C74" s="173"/>
      <c r="D74" s="173"/>
      <c r="E74" s="173"/>
    </row>
    <row r="75" spans="1:5">
      <c r="A75" s="173"/>
      <c r="B75" s="173"/>
      <c r="C75" s="173"/>
      <c r="D75" s="173"/>
      <c r="E75" s="173"/>
    </row>
    <row r="76" spans="1:5">
      <c r="A76" s="173"/>
      <c r="B76" s="173"/>
      <c r="C76" s="173"/>
      <c r="D76" s="173"/>
      <c r="E76" s="173"/>
    </row>
    <row r="77" spans="1:5">
      <c r="A77" s="173"/>
      <c r="B77" s="173"/>
      <c r="C77" s="173"/>
      <c r="D77" s="173"/>
      <c r="E77" s="173"/>
    </row>
    <row r="78" spans="1:5">
      <c r="A78" s="173"/>
      <c r="B78" s="173"/>
      <c r="C78" s="173"/>
      <c r="D78" s="173"/>
      <c r="E78" s="173"/>
    </row>
    <row r="79" spans="1:5">
      <c r="A79" s="173"/>
      <c r="B79" s="173"/>
      <c r="C79" s="173"/>
      <c r="D79" s="173"/>
      <c r="E79" s="173"/>
    </row>
    <row r="80" spans="1:5">
      <c r="A80" s="173"/>
      <c r="B80" s="173"/>
      <c r="C80" s="173"/>
      <c r="D80" s="173"/>
      <c r="E80" s="173"/>
    </row>
    <row r="81" spans="1:5">
      <c r="A81" s="173"/>
      <c r="B81" s="173"/>
      <c r="C81" s="173"/>
      <c r="D81" s="173"/>
      <c r="E81" s="173"/>
    </row>
    <row r="82" spans="1:5">
      <c r="A82" s="173"/>
      <c r="B82" s="173"/>
      <c r="C82" s="173"/>
      <c r="D82" s="173"/>
      <c r="E82" s="173"/>
    </row>
    <row r="83" spans="1:5">
      <c r="A83" s="173"/>
      <c r="B83" s="173"/>
      <c r="C83" s="173"/>
      <c r="D83" s="173"/>
      <c r="E83" s="173"/>
    </row>
    <row r="84" spans="1:5">
      <c r="A84" s="173"/>
      <c r="B84" s="173"/>
      <c r="C84" s="173"/>
      <c r="D84" s="173"/>
      <c r="E84" s="173"/>
    </row>
    <row r="85" spans="1:5">
      <c r="A85" s="173"/>
      <c r="B85" s="173"/>
      <c r="C85" s="173"/>
      <c r="D85" s="173"/>
      <c r="E85" s="173"/>
    </row>
    <row r="86" spans="1:5">
      <c r="A86" s="173"/>
      <c r="B86" s="173"/>
      <c r="C86" s="173"/>
      <c r="D86" s="173"/>
      <c r="E86" s="173"/>
    </row>
    <row r="87" spans="1:5">
      <c r="A87" s="173"/>
      <c r="B87" s="173"/>
      <c r="C87" s="173"/>
      <c r="D87" s="173"/>
      <c r="E87" s="173"/>
    </row>
    <row r="88" spans="1:5">
      <c r="A88" s="173"/>
      <c r="B88" s="173"/>
      <c r="C88" s="173"/>
      <c r="D88" s="173"/>
      <c r="E88" s="173"/>
    </row>
    <row r="89" spans="1:5">
      <c r="A89" s="173"/>
      <c r="B89" s="173"/>
      <c r="C89" s="173"/>
      <c r="D89" s="173"/>
      <c r="E89" s="173"/>
    </row>
    <row r="90" spans="1:5">
      <c r="A90" s="173"/>
      <c r="B90" s="173"/>
      <c r="C90" s="173"/>
      <c r="D90" s="173"/>
      <c r="E90" s="173"/>
    </row>
    <row r="91" spans="1:5">
      <c r="A91" s="173"/>
      <c r="B91" s="173"/>
      <c r="C91" s="173"/>
      <c r="D91" s="173"/>
      <c r="E91" s="173"/>
    </row>
    <row r="92" spans="1:5">
      <c r="A92" s="173"/>
      <c r="B92" s="173"/>
      <c r="C92" s="173"/>
      <c r="D92" s="173"/>
      <c r="E92" s="173"/>
    </row>
    <row r="93" spans="1:5">
      <c r="A93" s="173"/>
      <c r="B93" s="173"/>
      <c r="C93" s="173"/>
      <c r="D93" s="173"/>
      <c r="E93" s="173"/>
    </row>
    <row r="94" spans="1:5">
      <c r="A94" s="173"/>
      <c r="B94" s="173"/>
      <c r="C94" s="173"/>
      <c r="D94" s="173"/>
      <c r="E94" s="173"/>
    </row>
    <row r="95" spans="1:5">
      <c r="A95" s="173"/>
      <c r="B95" s="173"/>
      <c r="C95" s="173"/>
      <c r="D95" s="173"/>
      <c r="E95" s="173"/>
    </row>
    <row r="96" spans="1:5">
      <c r="A96" s="173"/>
      <c r="B96" s="173"/>
      <c r="C96" s="173"/>
      <c r="D96" s="173"/>
      <c r="E96" s="173"/>
    </row>
  </sheetData>
  <mergeCells count="12">
    <mergeCell ref="A29:B29"/>
    <mergeCell ref="A30:E30"/>
    <mergeCell ref="A31:A32"/>
    <mergeCell ref="B31:B32"/>
    <mergeCell ref="C31:E31"/>
    <mergeCell ref="A1:E1"/>
    <mergeCell ref="A2:E2"/>
    <mergeCell ref="A3:E3"/>
    <mergeCell ref="A4:E4"/>
    <mergeCell ref="A5:A6"/>
    <mergeCell ref="B5:B6"/>
    <mergeCell ref="C5:E5"/>
  </mergeCells>
  <pageMargins left="0.70866141732283472" right="0.70866141732283472" top="0.74803149606299213" bottom="0.74803149606299213" header="0.31496062992125984" footer="0.31496062992125984"/>
  <pageSetup paperSize="9" scale="74" firstPageNumber="79" fitToHeight="0" orientation="portrait" useFirstPageNumber="1" r:id="rId1"/>
  <headerFooter>
    <oddHeader>&amp;L&amp;8&amp;KE73E2AŚródroczne jednostkowe sprawozdanie finansowe  Ailleron SA za okres od 1 stycznia 2019 r. do 31 marca 2019 r.</oddHead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58730-382A-46F9-AAA2-537FA8EADB98}">
  <sheetPr>
    <tabColor rgb="FF92D050"/>
    <pageSetUpPr fitToPage="1"/>
  </sheetPr>
  <dimension ref="A1:J97"/>
  <sheetViews>
    <sheetView showGridLines="0" view="pageBreakPreview" zoomScaleNormal="115" zoomScaleSheetLayoutView="100" workbookViewId="0">
      <selection activeCell="A64" sqref="A64:XFD76"/>
    </sheetView>
  </sheetViews>
  <sheetFormatPr defaultRowHeight="15"/>
  <cols>
    <col min="1" max="1" width="50.7109375" style="87" customWidth="1"/>
    <col min="2" max="2" width="10.7109375" style="87" customWidth="1"/>
    <col min="3" max="4" width="17.7109375" style="87" customWidth="1"/>
    <col min="5" max="16384" width="9.140625" style="173"/>
  </cols>
  <sheetData>
    <row r="1" spans="1:4" ht="37.5" customHeight="1">
      <c r="A1" s="195" t="s">
        <v>289</v>
      </c>
      <c r="B1" s="195"/>
      <c r="C1" s="195"/>
      <c r="D1" s="195"/>
    </row>
    <row r="2" spans="1:4" ht="15" customHeight="1">
      <c r="A2" s="196" t="s">
        <v>62</v>
      </c>
      <c r="B2" s="179"/>
      <c r="C2" s="197" t="s">
        <v>63</v>
      </c>
      <c r="D2" s="197"/>
    </row>
    <row r="3" spans="1:4" ht="35.25" customHeight="1">
      <c r="A3" s="196"/>
      <c r="B3" s="182"/>
      <c r="C3" s="198" t="s">
        <v>64</v>
      </c>
      <c r="D3" s="198" t="s">
        <v>65</v>
      </c>
    </row>
    <row r="4" spans="1:4">
      <c r="A4" s="199" t="s">
        <v>66</v>
      </c>
      <c r="B4" s="200"/>
      <c r="C4" s="201"/>
      <c r="D4" s="201"/>
    </row>
    <row r="5" spans="1:4">
      <c r="A5" s="202" t="s">
        <v>67</v>
      </c>
      <c r="B5" s="203"/>
      <c r="C5" s="39">
        <f>SUM(C6:C8)</f>
        <v>26084000</v>
      </c>
      <c r="D5" s="39">
        <f>SUM(D6:D8)</f>
        <v>19998000</v>
      </c>
    </row>
    <row r="6" spans="1:4">
      <c r="A6" s="204" t="s">
        <v>68</v>
      </c>
      <c r="B6" s="205"/>
      <c r="C6" s="16">
        <v>0</v>
      </c>
      <c r="D6" s="16"/>
    </row>
    <row r="7" spans="1:4">
      <c r="A7" s="204" t="s">
        <v>69</v>
      </c>
      <c r="B7" s="205"/>
      <c r="C7" s="16">
        <v>23922000</v>
      </c>
      <c r="D7" s="16">
        <v>19840000</v>
      </c>
    </row>
    <row r="8" spans="1:4">
      <c r="A8" s="204" t="s">
        <v>70</v>
      </c>
      <c r="B8" s="205"/>
      <c r="C8" s="16">
        <v>2162000</v>
      </c>
      <c r="D8" s="16">
        <v>158000</v>
      </c>
    </row>
    <row r="9" spans="1:4" ht="24">
      <c r="A9" s="202" t="s">
        <v>290</v>
      </c>
      <c r="B9" s="203"/>
      <c r="C9" s="44">
        <f>SUM(C10:C12)</f>
        <v>21013000</v>
      </c>
      <c r="D9" s="44">
        <f>SUM(D10:D12)</f>
        <v>15033000</v>
      </c>
    </row>
    <row r="10" spans="1:4">
      <c r="A10" s="204" t="s">
        <v>72</v>
      </c>
      <c r="B10" s="205"/>
      <c r="C10" s="16">
        <v>0</v>
      </c>
      <c r="D10" s="16">
        <v>0</v>
      </c>
    </row>
    <row r="11" spans="1:4">
      <c r="A11" s="204" t="s">
        <v>73</v>
      </c>
      <c r="B11" s="205"/>
      <c r="C11" s="16">
        <v>19028000</v>
      </c>
      <c r="D11" s="16">
        <v>14964000</v>
      </c>
    </row>
    <row r="12" spans="1:4">
      <c r="A12" s="204" t="s">
        <v>74</v>
      </c>
      <c r="B12" s="205"/>
      <c r="C12" s="16">
        <v>1985000</v>
      </c>
      <c r="D12" s="16">
        <v>69000</v>
      </c>
    </row>
    <row r="13" spans="1:4">
      <c r="A13" s="206" t="s">
        <v>75</v>
      </c>
      <c r="B13" s="203"/>
      <c r="C13" s="39">
        <f>SUM(C5,-C9)</f>
        <v>5071000</v>
      </c>
      <c r="D13" s="39">
        <f>SUM(D5,-D9)</f>
        <v>4965000</v>
      </c>
    </row>
    <row r="14" spans="1:4">
      <c r="A14" s="204" t="s">
        <v>76</v>
      </c>
      <c r="B14" s="205"/>
      <c r="C14" s="16">
        <v>3565000</v>
      </c>
      <c r="D14" s="16">
        <v>2934000</v>
      </c>
    </row>
    <row r="15" spans="1:4">
      <c r="A15" s="204" t="s">
        <v>77</v>
      </c>
      <c r="B15" s="205"/>
      <c r="C15" s="16">
        <v>2268000</v>
      </c>
      <c r="D15" s="16">
        <v>1832000</v>
      </c>
    </row>
    <row r="16" spans="1:4">
      <c r="A16" s="204" t="s">
        <v>78</v>
      </c>
      <c r="B16" s="205"/>
      <c r="C16" s="16">
        <v>19000</v>
      </c>
      <c r="D16" s="16">
        <v>86000</v>
      </c>
    </row>
    <row r="17" spans="1:4">
      <c r="A17" s="204" t="s">
        <v>79</v>
      </c>
      <c r="B17" s="205"/>
      <c r="C17" s="16">
        <v>0</v>
      </c>
      <c r="D17" s="16">
        <v>12000</v>
      </c>
    </row>
    <row r="18" spans="1:4">
      <c r="A18" s="206" t="s">
        <v>80</v>
      </c>
      <c r="B18" s="203"/>
      <c r="C18" s="44">
        <f>C13-C14-C15+C16-C17</f>
        <v>-743000</v>
      </c>
      <c r="D18" s="44">
        <f>D13-D14-D15+D16-D17</f>
        <v>273000</v>
      </c>
    </row>
    <row r="19" spans="1:4">
      <c r="A19" s="204" t="s">
        <v>81</v>
      </c>
      <c r="B19" s="205"/>
      <c r="C19" s="16">
        <v>9000</v>
      </c>
      <c r="D19" s="16">
        <v>16000</v>
      </c>
    </row>
    <row r="20" spans="1:4">
      <c r="A20" s="204" t="s">
        <v>82</v>
      </c>
      <c r="B20" s="205"/>
      <c r="C20" s="16">
        <v>208000</v>
      </c>
      <c r="D20" s="16">
        <v>98000</v>
      </c>
    </row>
    <row r="21" spans="1:4">
      <c r="A21" s="204" t="s">
        <v>83</v>
      </c>
      <c r="B21" s="205"/>
      <c r="C21" s="16">
        <v>0</v>
      </c>
      <c r="D21" s="16">
        <v>0</v>
      </c>
    </row>
    <row r="22" spans="1:4">
      <c r="A22" s="204" t="s">
        <v>84</v>
      </c>
      <c r="B22" s="205"/>
      <c r="C22" s="16">
        <v>0</v>
      </c>
      <c r="D22" s="16">
        <v>0</v>
      </c>
    </row>
    <row r="23" spans="1:4" ht="15" hidden="1" customHeight="1">
      <c r="A23" s="207" t="s">
        <v>85</v>
      </c>
      <c r="B23" s="208"/>
      <c r="C23" s="209"/>
      <c r="D23" s="209"/>
    </row>
    <row r="24" spans="1:4">
      <c r="A24" s="206" t="s">
        <v>86</v>
      </c>
      <c r="B24" s="203"/>
      <c r="C24" s="39">
        <f>C18+C19-C20+C21+C22+C23</f>
        <v>-942000</v>
      </c>
      <c r="D24" s="39">
        <f>D18+D19-D20+D21+D22+D23</f>
        <v>191000</v>
      </c>
    </row>
    <row r="25" spans="1:4">
      <c r="A25" s="206" t="s">
        <v>87</v>
      </c>
      <c r="B25" s="203"/>
      <c r="C25" s="39">
        <v>139000</v>
      </c>
      <c r="D25" s="39">
        <v>19000</v>
      </c>
    </row>
    <row r="26" spans="1:4">
      <c r="A26" s="204" t="s">
        <v>88</v>
      </c>
      <c r="B26" s="205"/>
      <c r="C26" s="16">
        <v>55000</v>
      </c>
      <c r="D26" s="16">
        <v>22000</v>
      </c>
    </row>
    <row r="27" spans="1:4">
      <c r="A27" s="204" t="s">
        <v>89</v>
      </c>
      <c r="B27" s="205"/>
      <c r="C27" s="16">
        <v>84000</v>
      </c>
      <c r="D27" s="16">
        <v>-3000</v>
      </c>
    </row>
    <row r="28" spans="1:4">
      <c r="A28" s="206" t="s">
        <v>90</v>
      </c>
      <c r="B28" s="203"/>
      <c r="C28" s="39">
        <f>C24-C25</f>
        <v>-1081000</v>
      </c>
      <c r="D28" s="39">
        <f>D24-D25</f>
        <v>172000</v>
      </c>
    </row>
    <row r="29" spans="1:4">
      <c r="A29" s="210" t="s">
        <v>91</v>
      </c>
      <c r="B29" s="211"/>
      <c r="C29" s="39"/>
      <c r="D29" s="39"/>
    </row>
    <row r="30" spans="1:4">
      <c r="A30" s="204" t="s">
        <v>92</v>
      </c>
      <c r="B30" s="205"/>
      <c r="C30" s="16"/>
      <c r="D30" s="16"/>
    </row>
    <row r="31" spans="1:4">
      <c r="A31" s="188" t="s">
        <v>291</v>
      </c>
      <c r="B31" s="212"/>
      <c r="C31" s="213">
        <f>SUM(C28,C30)</f>
        <v>-1081000</v>
      </c>
      <c r="D31" s="213">
        <f>SUM(D28,D30)</f>
        <v>172000</v>
      </c>
    </row>
    <row r="32" spans="1:4" hidden="1">
      <c r="A32" s="214"/>
      <c r="B32" s="215"/>
      <c r="C32" s="216"/>
      <c r="D32" s="216"/>
    </row>
    <row r="33" spans="1:4" ht="6.75" hidden="1" customHeight="1">
      <c r="A33" s="195" t="s">
        <v>292</v>
      </c>
      <c r="B33" s="195"/>
      <c r="C33" s="195"/>
      <c r="D33" s="195"/>
    </row>
    <row r="34" spans="1:4" ht="6.75" hidden="1" customHeight="1">
      <c r="A34" s="196"/>
      <c r="B34" s="179"/>
      <c r="C34" s="197" t="s">
        <v>63</v>
      </c>
      <c r="D34" s="197"/>
    </row>
    <row r="35" spans="1:4" ht="6.75" hidden="1" customHeight="1">
      <c r="A35" s="196"/>
      <c r="B35" s="182"/>
      <c r="C35" s="198" t="s">
        <v>165</v>
      </c>
      <c r="D35" s="198" t="s">
        <v>166</v>
      </c>
    </row>
    <row r="36" spans="1:4" ht="28.5" customHeight="1">
      <c r="A36" s="217" t="s">
        <v>95</v>
      </c>
      <c r="B36" s="218"/>
      <c r="C36" s="49">
        <f>C31</f>
        <v>-1081000</v>
      </c>
      <c r="D36" s="49">
        <f>D31</f>
        <v>172000</v>
      </c>
    </row>
    <row r="37" spans="1:4">
      <c r="A37" s="204" t="s">
        <v>96</v>
      </c>
      <c r="B37" s="205"/>
      <c r="C37" s="16">
        <f>C36</f>
        <v>-1081000</v>
      </c>
      <c r="D37" s="16">
        <f>D36</f>
        <v>172000</v>
      </c>
    </row>
    <row r="38" spans="1:4">
      <c r="A38" s="204" t="s">
        <v>97</v>
      </c>
      <c r="B38" s="205"/>
      <c r="C38" s="16">
        <v>-3</v>
      </c>
      <c r="D38" s="16">
        <v>-2</v>
      </c>
    </row>
    <row r="39" spans="1:4">
      <c r="A39" s="219" t="s">
        <v>98</v>
      </c>
      <c r="B39" s="220"/>
      <c r="C39" s="57"/>
      <c r="D39" s="221"/>
    </row>
    <row r="40" spans="1:4">
      <c r="A40" s="222" t="s">
        <v>99</v>
      </c>
      <c r="B40" s="223"/>
      <c r="C40" s="63"/>
      <c r="D40" s="224"/>
    </row>
    <row r="41" spans="1:4">
      <c r="A41" s="225" t="s">
        <v>100</v>
      </c>
      <c r="B41" s="205"/>
      <c r="C41" s="226"/>
      <c r="D41" s="226"/>
    </row>
    <row r="42" spans="1:4">
      <c r="A42" s="204" t="s">
        <v>101</v>
      </c>
      <c r="B42" s="205"/>
      <c r="C42" s="228">
        <f>C37/(11605504+750000)</f>
        <v>-8.7491372266157663E-2</v>
      </c>
      <c r="D42" s="227">
        <f>D37/(11605504+750000)</f>
        <v>1.3920921396650432E-2</v>
      </c>
    </row>
    <row r="43" spans="1:4">
      <c r="A43" s="204" t="s">
        <v>102</v>
      </c>
      <c r="B43" s="205"/>
      <c r="C43" s="228">
        <f>C42</f>
        <v>-8.7491372266157663E-2</v>
      </c>
      <c r="D43" s="227">
        <f>D42</f>
        <v>1.3920921396650432E-2</v>
      </c>
    </row>
    <row r="44" spans="1:4">
      <c r="A44" s="225" t="s">
        <v>103</v>
      </c>
      <c r="B44" s="205"/>
      <c r="C44" s="227"/>
      <c r="D44" s="227"/>
    </row>
    <row r="45" spans="1:4">
      <c r="A45" s="204" t="s">
        <v>101</v>
      </c>
      <c r="B45" s="205"/>
      <c r="C45" s="227">
        <f>C42</f>
        <v>-8.7491372266157663E-2</v>
      </c>
      <c r="D45" s="227">
        <f>D42</f>
        <v>1.3920921396650432E-2</v>
      </c>
    </row>
    <row r="46" spans="1:4">
      <c r="A46" s="229" t="s">
        <v>102</v>
      </c>
      <c r="B46" s="230"/>
      <c r="C46" s="231">
        <f>C45</f>
        <v>-8.7491372266157663E-2</v>
      </c>
      <c r="D46" s="231">
        <f>D43</f>
        <v>1.3920921396650432E-2</v>
      </c>
    </row>
    <row r="47" spans="1:4">
      <c r="A47" s="204"/>
      <c r="B47" s="205"/>
      <c r="C47" s="232"/>
      <c r="D47" s="232"/>
    </row>
    <row r="48" spans="1:4">
      <c r="A48" s="233" t="s">
        <v>105</v>
      </c>
      <c r="B48" s="234"/>
      <c r="C48" s="49"/>
      <c r="D48" s="235"/>
    </row>
    <row r="49" spans="1:4" ht="22.5">
      <c r="A49" s="236" t="s">
        <v>106</v>
      </c>
      <c r="B49" s="236"/>
      <c r="C49" s="48"/>
      <c r="D49" s="237"/>
    </row>
    <row r="50" spans="1:4">
      <c r="A50" s="204" t="s">
        <v>107</v>
      </c>
      <c r="B50" s="205"/>
      <c r="C50" s="16">
        <v>0</v>
      </c>
      <c r="D50" s="16">
        <v>0</v>
      </c>
    </row>
    <row r="51" spans="1:4" ht="22.5">
      <c r="A51" s="204" t="s">
        <v>108</v>
      </c>
      <c r="B51" s="205"/>
      <c r="C51" s="16">
        <v>0</v>
      </c>
      <c r="D51" s="16">
        <v>0</v>
      </c>
    </row>
    <row r="52" spans="1:4">
      <c r="A52" s="204" t="s">
        <v>109</v>
      </c>
      <c r="B52" s="205"/>
      <c r="C52" s="16">
        <v>0</v>
      </c>
      <c r="D52" s="16">
        <v>0</v>
      </c>
    </row>
    <row r="53" spans="1:4">
      <c r="A53" s="238" t="s">
        <v>110</v>
      </c>
      <c r="B53" s="230"/>
      <c r="C53" s="49">
        <v>0</v>
      </c>
      <c r="D53" s="49">
        <v>0</v>
      </c>
    </row>
    <row r="54" spans="1:4">
      <c r="A54" s="204"/>
      <c r="B54" s="205"/>
      <c r="C54" s="16">
        <f>SUM(C50:C53)</f>
        <v>0</v>
      </c>
      <c r="D54" s="16">
        <f>SUM(D50:D53)</f>
        <v>0</v>
      </c>
    </row>
    <row r="55" spans="1:4" ht="22.5">
      <c r="A55" s="204" t="s">
        <v>111</v>
      </c>
      <c r="B55" s="204"/>
      <c r="C55" s="16"/>
      <c r="D55" s="239"/>
    </row>
    <row r="56" spans="1:4">
      <c r="A56" s="204" t="s">
        <v>112</v>
      </c>
      <c r="B56" s="205"/>
      <c r="C56" s="16">
        <v>0</v>
      </c>
      <c r="D56" s="16">
        <v>0</v>
      </c>
    </row>
    <row r="57" spans="1:4" ht="22.5">
      <c r="A57" s="204" t="s">
        <v>113</v>
      </c>
      <c r="B57" s="205"/>
      <c r="C57" s="16">
        <v>0</v>
      </c>
      <c r="D57" s="16">
        <v>0</v>
      </c>
    </row>
    <row r="58" spans="1:4" ht="33.75">
      <c r="A58" s="204" t="s">
        <v>114</v>
      </c>
      <c r="B58" s="205"/>
      <c r="C58" s="16">
        <v>0</v>
      </c>
      <c r="D58" s="16">
        <v>0</v>
      </c>
    </row>
    <row r="59" spans="1:4">
      <c r="A59" s="238" t="s">
        <v>110</v>
      </c>
      <c r="B59" s="230"/>
      <c r="C59" s="49">
        <v>0</v>
      </c>
      <c r="D59" s="49">
        <v>0</v>
      </c>
    </row>
    <row r="60" spans="1:4" ht="20.25" customHeight="1">
      <c r="A60" s="204"/>
      <c r="B60" s="205"/>
      <c r="C60" s="240">
        <f>SUM(C56:C59)</f>
        <v>0</v>
      </c>
      <c r="D60" s="240">
        <f>SUM(D56:D59)</f>
        <v>0</v>
      </c>
    </row>
    <row r="61" spans="1:4">
      <c r="A61" s="206" t="s">
        <v>115</v>
      </c>
      <c r="B61" s="203"/>
      <c r="C61" s="39">
        <f>C54+C60</f>
        <v>0</v>
      </c>
      <c r="D61" s="39">
        <f>D54+D60</f>
        <v>0</v>
      </c>
    </row>
    <row r="62" spans="1:4" ht="13.5" customHeight="1">
      <c r="A62" s="206"/>
      <c r="B62" s="203"/>
      <c r="C62" s="39"/>
      <c r="D62" s="39"/>
    </row>
    <row r="63" spans="1:4">
      <c r="A63" s="188" t="s">
        <v>116</v>
      </c>
      <c r="B63" s="212"/>
      <c r="C63" s="213">
        <f>C31+C61</f>
        <v>-1081000</v>
      </c>
      <c r="D63" s="213">
        <f>D31+D61</f>
        <v>172000</v>
      </c>
    </row>
    <row r="64" spans="1:4">
      <c r="A64" s="173"/>
      <c r="B64" s="173"/>
      <c r="C64" s="173"/>
      <c r="D64" s="173"/>
    </row>
    <row r="65" spans="1:4">
      <c r="A65" s="173"/>
      <c r="B65" s="173"/>
      <c r="C65" s="173"/>
      <c r="D65" s="173"/>
    </row>
    <row r="66" spans="1:4">
      <c r="A66" s="173"/>
      <c r="B66" s="173"/>
      <c r="C66" s="173"/>
      <c r="D66" s="173"/>
    </row>
    <row r="67" spans="1:4">
      <c r="A67" s="173"/>
      <c r="B67" s="173"/>
      <c r="C67" s="173"/>
      <c r="D67" s="173"/>
    </row>
    <row r="68" spans="1:4">
      <c r="A68" s="173"/>
      <c r="B68" s="173"/>
      <c r="C68" s="173"/>
      <c r="D68" s="173"/>
    </row>
    <row r="69" spans="1:4">
      <c r="A69" s="173"/>
      <c r="B69" s="173"/>
      <c r="C69" s="173"/>
      <c r="D69" s="173"/>
    </row>
    <row r="70" spans="1:4">
      <c r="A70" s="173"/>
      <c r="B70" s="173"/>
      <c r="C70" s="173"/>
      <c r="D70" s="173"/>
    </row>
    <row r="71" spans="1:4">
      <c r="A71" s="173"/>
      <c r="B71" s="173"/>
      <c r="C71" s="173"/>
      <c r="D71" s="173"/>
    </row>
    <row r="72" spans="1:4">
      <c r="A72" s="173"/>
      <c r="B72" s="173"/>
      <c r="C72" s="173"/>
      <c r="D72" s="173"/>
    </row>
    <row r="73" spans="1:4">
      <c r="A73" s="173"/>
      <c r="B73" s="173"/>
      <c r="C73" s="173"/>
      <c r="D73" s="173"/>
    </row>
    <row r="74" spans="1:4">
      <c r="A74" s="173"/>
      <c r="B74" s="173"/>
      <c r="C74" s="173"/>
      <c r="D74" s="173"/>
    </row>
    <row r="75" spans="1:4">
      <c r="A75" s="173"/>
      <c r="B75" s="173"/>
      <c r="C75" s="173"/>
      <c r="D75" s="173"/>
    </row>
    <row r="76" spans="1:4">
      <c r="A76" s="173"/>
      <c r="B76" s="173"/>
      <c r="C76" s="173"/>
      <c r="D76" s="173"/>
    </row>
    <row r="77" spans="1:4">
      <c r="A77" s="173"/>
      <c r="B77" s="173"/>
      <c r="C77" s="173"/>
      <c r="D77" s="173"/>
    </row>
    <row r="78" spans="1:4">
      <c r="A78" s="173"/>
      <c r="B78" s="173"/>
      <c r="C78" s="173"/>
      <c r="D78" s="173"/>
    </row>
    <row r="79" spans="1:4">
      <c r="A79" s="173"/>
      <c r="B79" s="173"/>
      <c r="C79" s="173"/>
      <c r="D79" s="173"/>
    </row>
    <row r="80" spans="1:4">
      <c r="A80" s="173"/>
      <c r="B80" s="173"/>
      <c r="C80" s="173"/>
      <c r="D80" s="173"/>
    </row>
    <row r="81" spans="1:4">
      <c r="A81" s="173"/>
      <c r="B81" s="173"/>
      <c r="C81" s="173"/>
      <c r="D81" s="173"/>
    </row>
    <row r="82" spans="1:4">
      <c r="A82" s="173"/>
      <c r="B82" s="173"/>
      <c r="C82" s="173"/>
      <c r="D82" s="173"/>
    </row>
    <row r="83" spans="1:4">
      <c r="A83" s="173"/>
      <c r="B83" s="173"/>
      <c r="C83" s="173"/>
      <c r="D83" s="173"/>
    </row>
    <row r="84" spans="1:4">
      <c r="A84" s="173"/>
      <c r="B84" s="173"/>
      <c r="C84" s="173"/>
      <c r="D84" s="173"/>
    </row>
    <row r="85" spans="1:4">
      <c r="A85" s="173"/>
      <c r="B85" s="173"/>
      <c r="C85" s="173"/>
      <c r="D85" s="173"/>
    </row>
    <row r="86" spans="1:4">
      <c r="A86" s="173"/>
      <c r="B86" s="173"/>
      <c r="C86" s="173"/>
      <c r="D86" s="173"/>
    </row>
    <row r="87" spans="1:4">
      <c r="A87" s="173"/>
      <c r="B87" s="173"/>
      <c r="C87" s="173"/>
      <c r="D87" s="173"/>
    </row>
    <row r="88" spans="1:4">
      <c r="A88" s="173"/>
      <c r="B88" s="173"/>
      <c r="C88" s="173"/>
      <c r="D88" s="173"/>
    </row>
    <row r="89" spans="1:4">
      <c r="A89" s="173"/>
      <c r="B89" s="173"/>
      <c r="C89" s="173"/>
      <c r="D89" s="173"/>
    </row>
    <row r="90" spans="1:4">
      <c r="A90" s="173"/>
      <c r="B90" s="173"/>
      <c r="C90" s="173"/>
      <c r="D90" s="173"/>
    </row>
    <row r="91" spans="1:4">
      <c r="A91" s="173"/>
      <c r="B91" s="173"/>
      <c r="C91" s="173"/>
      <c r="D91" s="173"/>
    </row>
    <row r="92" spans="1:4">
      <c r="A92" s="173"/>
      <c r="B92" s="173"/>
      <c r="C92" s="173"/>
      <c r="D92" s="173"/>
    </row>
    <row r="93" spans="1:4">
      <c r="A93" s="173"/>
      <c r="B93" s="173"/>
      <c r="C93" s="173"/>
      <c r="D93" s="173"/>
    </row>
    <row r="94" spans="1:4">
      <c r="A94" s="173"/>
      <c r="B94" s="173"/>
      <c r="C94" s="173"/>
      <c r="D94" s="173"/>
    </row>
    <row r="95" spans="1:4">
      <c r="A95" s="173"/>
      <c r="B95" s="173"/>
      <c r="C95" s="173"/>
      <c r="D95" s="173"/>
    </row>
    <row r="96" spans="1:4">
      <c r="A96" s="173"/>
      <c r="B96" s="173"/>
      <c r="C96" s="173"/>
      <c r="D96" s="173"/>
    </row>
    <row r="97" spans="1:4">
      <c r="A97" s="173"/>
      <c r="B97" s="173"/>
      <c r="C97" s="173"/>
      <c r="D97" s="173"/>
    </row>
  </sheetData>
  <mergeCells count="8">
    <mergeCell ref="A34:A35"/>
    <mergeCell ref="B34:B35"/>
    <mergeCell ref="C34:D34"/>
    <mergeCell ref="A1:D1"/>
    <mergeCell ref="A2:A3"/>
    <mergeCell ref="B2:B3"/>
    <mergeCell ref="C2:D2"/>
    <mergeCell ref="A33:D33"/>
  </mergeCells>
  <pageMargins left="0.70866141732283472" right="0.70866141732283472" top="0.74803149606299213" bottom="0.74803149606299213" header="0.31496062992125984" footer="0.31496062992125984"/>
  <pageSetup paperSize="9" scale="76" firstPageNumber="9" orientation="portrait" r:id="rId1"/>
  <headerFooter>
    <oddHeader>&amp;L&amp;8&amp;KE73E2AŚródroczne jednostkowe sprawozdanie finansowe  Ailleron SA za okres od 1 stycznia 2019 r. do 31 marca 2019 r.</oddHead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0A784-311F-4D3C-A1FF-9D279ACE329A}">
  <sheetPr>
    <tabColor rgb="FF92D050"/>
  </sheetPr>
  <dimension ref="A1:H106"/>
  <sheetViews>
    <sheetView showGridLines="0" view="pageBreakPreview" zoomScale="90" zoomScaleNormal="100" zoomScaleSheetLayoutView="90" workbookViewId="0">
      <selection activeCell="J18" sqref="J18"/>
    </sheetView>
  </sheetViews>
  <sheetFormatPr defaultRowHeight="15"/>
  <cols>
    <col min="1" max="1" width="60.7109375" style="173" customWidth="1"/>
    <col min="2" max="3" width="16.7109375" style="173" customWidth="1"/>
    <col min="4" max="16384" width="9.140625" style="173"/>
  </cols>
  <sheetData>
    <row r="1" spans="1:3" s="177" customFormat="1" ht="21.75" customHeight="1">
      <c r="A1" s="176" t="s">
        <v>293</v>
      </c>
      <c r="B1" s="176"/>
      <c r="C1" s="176"/>
    </row>
    <row r="2" spans="1:3">
      <c r="A2" s="241"/>
      <c r="B2" s="242" t="s">
        <v>63</v>
      </c>
      <c r="C2" s="242"/>
    </row>
    <row r="3" spans="1:3" ht="36">
      <c r="A3" s="241"/>
      <c r="B3" s="198" t="s">
        <v>64</v>
      </c>
      <c r="C3" s="198" t="s">
        <v>65</v>
      </c>
    </row>
    <row r="4" spans="1:3">
      <c r="A4" s="243" t="s">
        <v>120</v>
      </c>
      <c r="B4" s="244"/>
      <c r="C4" s="244"/>
    </row>
    <row r="5" spans="1:3">
      <c r="A5" s="202" t="s">
        <v>121</v>
      </c>
      <c r="B5" s="39">
        <f>'J RZiS '!C36</f>
        <v>-1081000</v>
      </c>
      <c r="C5" s="39">
        <f>'J RZiS '!D36</f>
        <v>172000</v>
      </c>
    </row>
    <row r="6" spans="1:3">
      <c r="A6" s="245" t="s">
        <v>122</v>
      </c>
      <c r="B6" s="246">
        <f>'J RZiS '!C25</f>
        <v>139000</v>
      </c>
      <c r="C6" s="48">
        <f>'J RZiS '!D25</f>
        <v>19000</v>
      </c>
    </row>
    <row r="7" spans="1:3">
      <c r="A7" s="245" t="s">
        <v>124</v>
      </c>
      <c r="B7" s="16">
        <v>0</v>
      </c>
      <c r="C7" s="16">
        <v>0</v>
      </c>
    </row>
    <row r="8" spans="1:3">
      <c r="A8" s="245" t="s">
        <v>125</v>
      </c>
      <c r="B8" s="16">
        <v>34000</v>
      </c>
      <c r="C8" s="16">
        <v>26000</v>
      </c>
    </row>
    <row r="9" spans="1:3">
      <c r="A9" s="245" t="s">
        <v>126</v>
      </c>
      <c r="B9" s="16">
        <v>0</v>
      </c>
      <c r="C9" s="16">
        <v>0</v>
      </c>
    </row>
    <row r="10" spans="1:3">
      <c r="A10" s="245" t="s">
        <v>127</v>
      </c>
      <c r="B10" s="16">
        <v>0</v>
      </c>
      <c r="C10" s="16">
        <v>-11000</v>
      </c>
    </row>
    <row r="11" spans="1:3">
      <c r="A11" s="245" t="s">
        <v>128</v>
      </c>
      <c r="B11" s="16">
        <v>0</v>
      </c>
      <c r="C11" s="16">
        <v>2000</v>
      </c>
    </row>
    <row r="12" spans="1:3">
      <c r="A12" s="247" t="s">
        <v>130</v>
      </c>
      <c r="B12" s="16">
        <v>0</v>
      </c>
      <c r="C12" s="16">
        <v>0</v>
      </c>
    </row>
    <row r="13" spans="1:3" ht="22.5">
      <c r="A13" s="245" t="s">
        <v>129</v>
      </c>
      <c r="B13" s="16">
        <v>0</v>
      </c>
      <c r="C13" s="16">
        <v>0</v>
      </c>
    </row>
    <row r="14" spans="1:3">
      <c r="A14" s="245" t="s">
        <v>294</v>
      </c>
      <c r="B14" s="16">
        <v>0</v>
      </c>
      <c r="C14" s="16">
        <v>0</v>
      </c>
    </row>
    <row r="15" spans="1:3" ht="22.5">
      <c r="A15" s="245" t="s">
        <v>133</v>
      </c>
      <c r="B15" s="16">
        <v>0</v>
      </c>
      <c r="C15" s="16">
        <v>0</v>
      </c>
    </row>
    <row r="16" spans="1:3">
      <c r="A16" s="245" t="s">
        <v>134</v>
      </c>
      <c r="B16" s="16">
        <v>0</v>
      </c>
      <c r="C16" s="16">
        <v>0</v>
      </c>
    </row>
    <row r="17" spans="1:3" ht="22.5">
      <c r="A17" s="245" t="s">
        <v>135</v>
      </c>
      <c r="B17" s="16">
        <v>0</v>
      </c>
      <c r="C17" s="16">
        <v>0</v>
      </c>
    </row>
    <row r="18" spans="1:3">
      <c r="A18" s="245" t="s">
        <v>136</v>
      </c>
      <c r="B18" s="16">
        <v>0</v>
      </c>
      <c r="C18" s="16">
        <v>0</v>
      </c>
    </row>
    <row r="19" spans="1:3">
      <c r="A19" s="245" t="s">
        <v>139</v>
      </c>
      <c r="B19" s="16">
        <v>0</v>
      </c>
      <c r="C19" s="16">
        <v>0</v>
      </c>
    </row>
    <row r="20" spans="1:3">
      <c r="A20" s="245" t="s">
        <v>138</v>
      </c>
      <c r="B20" s="16">
        <v>0</v>
      </c>
      <c r="C20" s="16">
        <v>0</v>
      </c>
    </row>
    <row r="21" spans="1:3">
      <c r="A21" s="245" t="s">
        <v>140</v>
      </c>
      <c r="B21" s="16">
        <v>0</v>
      </c>
      <c r="C21" s="16">
        <v>0</v>
      </c>
    </row>
    <row r="22" spans="1:3">
      <c r="A22" s="245" t="s">
        <v>141</v>
      </c>
      <c r="B22" s="16">
        <v>0</v>
      </c>
      <c r="C22" s="16">
        <v>0</v>
      </c>
    </row>
    <row r="23" spans="1:3">
      <c r="A23" s="245" t="s">
        <v>142</v>
      </c>
      <c r="B23" s="16">
        <v>0</v>
      </c>
      <c r="C23" s="16">
        <v>-1000</v>
      </c>
    </row>
    <row r="24" spans="1:3">
      <c r="A24" s="245" t="s">
        <v>143</v>
      </c>
      <c r="B24" s="16">
        <v>2079000</v>
      </c>
      <c r="C24" s="16">
        <v>1938000</v>
      </c>
    </row>
    <row r="25" spans="1:3">
      <c r="A25" s="245" t="s">
        <v>144</v>
      </c>
      <c r="B25" s="16">
        <v>0</v>
      </c>
      <c r="C25" s="16">
        <v>13000</v>
      </c>
    </row>
    <row r="26" spans="1:3">
      <c r="A26" s="245" t="s">
        <v>145</v>
      </c>
      <c r="B26" s="16">
        <v>175000</v>
      </c>
      <c r="C26" s="16">
        <v>72000</v>
      </c>
    </row>
    <row r="27" spans="1:3">
      <c r="A27" s="245" t="s">
        <v>146</v>
      </c>
      <c r="B27" s="16">
        <v>0</v>
      </c>
      <c r="C27" s="16">
        <v>0</v>
      </c>
    </row>
    <row r="28" spans="1:3">
      <c r="A28" s="245" t="s">
        <v>147</v>
      </c>
      <c r="B28" s="16">
        <v>0</v>
      </c>
      <c r="C28" s="16">
        <v>0</v>
      </c>
    </row>
    <row r="29" spans="1:3">
      <c r="A29" s="247" t="s">
        <v>148</v>
      </c>
      <c r="B29" s="16">
        <v>0</v>
      </c>
      <c r="C29" s="16">
        <v>0</v>
      </c>
    </row>
    <row r="30" spans="1:3">
      <c r="A30" s="245" t="s">
        <v>295</v>
      </c>
      <c r="B30" s="16">
        <v>0</v>
      </c>
      <c r="C30" s="16">
        <v>0</v>
      </c>
    </row>
    <row r="31" spans="1:3">
      <c r="A31" s="245" t="s">
        <v>296</v>
      </c>
      <c r="B31" s="16">
        <v>0</v>
      </c>
      <c r="C31" s="16">
        <v>0</v>
      </c>
    </row>
    <row r="32" spans="1:3">
      <c r="A32" s="248"/>
      <c r="B32" s="39">
        <f t="shared" ref="B32:C32" si="0">SUM(B5:B31)</f>
        <v>1346000</v>
      </c>
      <c r="C32" s="39">
        <f t="shared" si="0"/>
        <v>2230000</v>
      </c>
    </row>
    <row r="33" spans="1:3">
      <c r="A33" s="245" t="s">
        <v>150</v>
      </c>
      <c r="B33" s="16">
        <v>0</v>
      </c>
      <c r="C33" s="16">
        <v>0</v>
      </c>
    </row>
    <row r="34" spans="1:3" ht="22.5">
      <c r="A34" s="245" t="s">
        <v>151</v>
      </c>
      <c r="B34" s="16">
        <v>22187000</v>
      </c>
      <c r="C34" s="16">
        <v>21378000</v>
      </c>
    </row>
    <row r="35" spans="1:3">
      <c r="A35" s="245" t="s">
        <v>152</v>
      </c>
      <c r="B35" s="16">
        <v>-3668000</v>
      </c>
      <c r="C35" s="16">
        <v>-4382000</v>
      </c>
    </row>
    <row r="36" spans="1:3">
      <c r="A36" s="245" t="s">
        <v>153</v>
      </c>
      <c r="B36" s="16">
        <v>-705000</v>
      </c>
      <c r="C36" s="16">
        <v>-822000</v>
      </c>
    </row>
    <row r="37" spans="1:3">
      <c r="A37" s="245" t="s">
        <v>154</v>
      </c>
      <c r="B37" s="16">
        <v>147000</v>
      </c>
      <c r="C37" s="16">
        <v>156000</v>
      </c>
    </row>
    <row r="38" spans="1:3" ht="22.5">
      <c r="A38" s="245" t="s">
        <v>297</v>
      </c>
      <c r="B38" s="16">
        <v>-13130000</v>
      </c>
      <c r="C38" s="16">
        <v>-6594000</v>
      </c>
    </row>
    <row r="39" spans="1:3">
      <c r="A39" s="245" t="s">
        <v>156</v>
      </c>
      <c r="B39" s="16">
        <v>-139000</v>
      </c>
      <c r="C39" s="16">
        <v>-295000</v>
      </c>
    </row>
    <row r="40" spans="1:3">
      <c r="A40" s="245" t="s">
        <v>157</v>
      </c>
      <c r="B40" s="16">
        <v>-64000</v>
      </c>
      <c r="C40" s="16">
        <v>-158000</v>
      </c>
    </row>
    <row r="41" spans="1:3">
      <c r="A41" s="245" t="s">
        <v>158</v>
      </c>
      <c r="B41" s="16">
        <v>-891000</v>
      </c>
      <c r="C41" s="16">
        <v>0</v>
      </c>
    </row>
    <row r="42" spans="1:3">
      <c r="A42" s="245" t="s">
        <v>159</v>
      </c>
      <c r="B42" s="16">
        <v>-449000</v>
      </c>
      <c r="C42" s="16">
        <v>125000</v>
      </c>
    </row>
    <row r="43" spans="1:3" ht="16.5" customHeight="1">
      <c r="A43" s="248" t="s">
        <v>160</v>
      </c>
      <c r="B43" s="39">
        <f>SUM(B32:B42)</f>
        <v>4634000</v>
      </c>
      <c r="C43" s="39">
        <f>SUM(C32:C42)</f>
        <v>11638000</v>
      </c>
    </row>
    <row r="44" spans="1:3">
      <c r="A44" s="245" t="s">
        <v>298</v>
      </c>
      <c r="B44" s="16">
        <v>-208000</v>
      </c>
      <c r="C44" s="16">
        <v>-98000</v>
      </c>
    </row>
    <row r="45" spans="1:3">
      <c r="A45" s="245" t="s">
        <v>162</v>
      </c>
      <c r="B45" s="16">
        <v>-672000</v>
      </c>
      <c r="C45" s="16">
        <v>-316000</v>
      </c>
    </row>
    <row r="46" spans="1:3" ht="24.75" customHeight="1">
      <c r="A46" s="248" t="s">
        <v>163</v>
      </c>
      <c r="B46" s="44">
        <f>B43+B44+B45</f>
        <v>3754000</v>
      </c>
      <c r="C46" s="44">
        <f>C43+C44+C45</f>
        <v>11224000</v>
      </c>
    </row>
    <row r="47" spans="1:3" ht="21" hidden="1" customHeight="1">
      <c r="A47" s="249"/>
      <c r="B47" s="48"/>
      <c r="C47" s="48"/>
    </row>
    <row r="48" spans="1:3" s="177" customFormat="1" ht="21.75" hidden="1" customHeight="1">
      <c r="A48" s="176" t="s">
        <v>299</v>
      </c>
      <c r="B48" s="176"/>
      <c r="C48" s="176"/>
    </row>
    <row r="49" spans="1:3" ht="12" hidden="1" customHeight="1">
      <c r="A49" s="241"/>
      <c r="B49" s="242" t="s">
        <v>63</v>
      </c>
      <c r="C49" s="242"/>
    </row>
    <row r="50" spans="1:3" ht="36" hidden="1">
      <c r="A50" s="241"/>
      <c r="B50" s="198" t="s">
        <v>165</v>
      </c>
      <c r="C50" s="198" t="s">
        <v>166</v>
      </c>
    </row>
    <row r="51" spans="1:3" s="177" customFormat="1" ht="21.75" customHeight="1">
      <c r="A51" s="250" t="s">
        <v>299</v>
      </c>
      <c r="B51" s="250"/>
      <c r="C51" s="250"/>
    </row>
    <row r="52" spans="1:3" ht="12" customHeight="1">
      <c r="A52" s="241"/>
      <c r="B52" s="242" t="s">
        <v>63</v>
      </c>
      <c r="C52" s="242"/>
    </row>
    <row r="53" spans="1:3" ht="36">
      <c r="A53" s="241"/>
      <c r="B53" s="198" t="s">
        <v>64</v>
      </c>
      <c r="C53" s="198" t="s">
        <v>65</v>
      </c>
    </row>
    <row r="54" spans="1:3" ht="17.25" customHeight="1">
      <c r="A54" s="251" t="s">
        <v>167</v>
      </c>
      <c r="B54" s="252"/>
      <c r="C54" s="252"/>
    </row>
    <row r="55" spans="1:3">
      <c r="A55" s="245" t="s">
        <v>168</v>
      </c>
      <c r="B55" s="16">
        <v>0</v>
      </c>
      <c r="C55" s="16">
        <v>0</v>
      </c>
    </row>
    <row r="56" spans="1:3">
      <c r="A56" s="245" t="s">
        <v>169</v>
      </c>
      <c r="B56" s="16">
        <v>0</v>
      </c>
      <c r="C56" s="16">
        <v>0</v>
      </c>
    </row>
    <row r="57" spans="1:3">
      <c r="A57" s="245" t="s">
        <v>300</v>
      </c>
      <c r="B57" s="16">
        <v>0</v>
      </c>
      <c r="C57" s="16">
        <v>0</v>
      </c>
    </row>
    <row r="58" spans="1:3">
      <c r="A58" s="245" t="s">
        <v>171</v>
      </c>
      <c r="B58" s="16">
        <v>0</v>
      </c>
      <c r="C58" s="16">
        <v>0</v>
      </c>
    </row>
    <row r="59" spans="1:3">
      <c r="A59" s="245" t="s">
        <v>172</v>
      </c>
      <c r="B59" s="16">
        <v>0</v>
      </c>
      <c r="C59" s="16">
        <v>0</v>
      </c>
    </row>
    <row r="60" spans="1:3">
      <c r="A60" s="245" t="s">
        <v>173</v>
      </c>
      <c r="B60" s="16">
        <v>0</v>
      </c>
      <c r="C60" s="16">
        <v>0</v>
      </c>
    </row>
    <row r="61" spans="1:3">
      <c r="A61" s="245" t="s">
        <v>301</v>
      </c>
      <c r="B61" s="16">
        <v>107000</v>
      </c>
      <c r="C61" s="16">
        <v>0</v>
      </c>
    </row>
    <row r="62" spans="1:3">
      <c r="A62" s="245" t="s">
        <v>302</v>
      </c>
      <c r="B62" s="16">
        <v>0</v>
      </c>
      <c r="C62" s="16">
        <v>0</v>
      </c>
    </row>
    <row r="63" spans="1:3">
      <c r="A63" s="245" t="s">
        <v>176</v>
      </c>
      <c r="B63" s="16">
        <v>-493000</v>
      </c>
      <c r="C63" s="16">
        <v>-266000</v>
      </c>
    </row>
    <row r="64" spans="1:3">
      <c r="A64" s="245" t="s">
        <v>303</v>
      </c>
      <c r="B64" s="16">
        <v>0</v>
      </c>
      <c r="C64" s="16">
        <v>0</v>
      </c>
    </row>
    <row r="65" spans="1:3">
      <c r="A65" s="245" t="s">
        <v>178</v>
      </c>
      <c r="B65" s="16">
        <v>-357000</v>
      </c>
      <c r="C65" s="16">
        <v>-340000</v>
      </c>
    </row>
    <row r="66" spans="1:3">
      <c r="A66" s="245" t="s">
        <v>179</v>
      </c>
      <c r="B66" s="16">
        <v>10000</v>
      </c>
      <c r="C66" s="16">
        <v>11000</v>
      </c>
    </row>
    <row r="67" spans="1:3">
      <c r="A67" s="245" t="s">
        <v>180</v>
      </c>
      <c r="B67" s="16">
        <v>0</v>
      </c>
      <c r="C67" s="16">
        <v>0</v>
      </c>
    </row>
    <row r="68" spans="1:3">
      <c r="A68" s="245" t="s">
        <v>181</v>
      </c>
      <c r="B68" s="16">
        <v>0</v>
      </c>
      <c r="C68" s="16">
        <v>0</v>
      </c>
    </row>
    <row r="69" spans="1:3">
      <c r="A69" s="245" t="s">
        <v>182</v>
      </c>
      <c r="B69" s="16">
        <v>0</v>
      </c>
      <c r="C69" s="16">
        <v>-5000</v>
      </c>
    </row>
    <row r="70" spans="1:3">
      <c r="A70" s="245" t="s">
        <v>183</v>
      </c>
      <c r="B70" s="16">
        <v>0</v>
      </c>
      <c r="C70" s="16">
        <v>0</v>
      </c>
    </row>
    <row r="71" spans="1:3">
      <c r="A71" s="245" t="s">
        <v>184</v>
      </c>
      <c r="B71" s="16">
        <v>0</v>
      </c>
      <c r="C71" s="16">
        <v>0</v>
      </c>
    </row>
    <row r="72" spans="1:3">
      <c r="A72" s="245" t="s">
        <v>185</v>
      </c>
      <c r="B72" s="16">
        <v>0</v>
      </c>
      <c r="C72" s="16">
        <v>0</v>
      </c>
    </row>
    <row r="73" spans="1:3">
      <c r="A73" s="245" t="s">
        <v>186</v>
      </c>
      <c r="B73" s="16">
        <v>0</v>
      </c>
      <c r="C73" s="16">
        <v>0</v>
      </c>
    </row>
    <row r="74" spans="1:3">
      <c r="A74" s="245" t="s">
        <v>187</v>
      </c>
      <c r="B74" s="16">
        <v>0</v>
      </c>
      <c r="C74" s="16">
        <v>0</v>
      </c>
    </row>
    <row r="75" spans="1:3">
      <c r="A75" s="245" t="s">
        <v>188</v>
      </c>
      <c r="B75" s="16">
        <v>0</v>
      </c>
      <c r="C75" s="16">
        <v>0</v>
      </c>
    </row>
    <row r="76" spans="1:3" ht="27" customHeight="1">
      <c r="A76" s="206" t="s">
        <v>304</v>
      </c>
      <c r="B76" s="44">
        <f>SUM(B55:B75)</f>
        <v>-733000</v>
      </c>
      <c r="C76" s="44">
        <f>SUM(C55:C75)</f>
        <v>-600000</v>
      </c>
    </row>
    <row r="77" spans="1:3" ht="7.5" customHeight="1">
      <c r="A77" s="253"/>
      <c r="B77" s="254"/>
      <c r="C77" s="254"/>
    </row>
    <row r="78" spans="1:3">
      <c r="A78" s="255" t="s">
        <v>191</v>
      </c>
      <c r="B78" s="252"/>
      <c r="C78" s="252"/>
    </row>
    <row r="79" spans="1:3">
      <c r="A79" s="245" t="s">
        <v>192</v>
      </c>
      <c r="B79" s="16">
        <v>0</v>
      </c>
      <c r="C79" s="16">
        <v>0</v>
      </c>
    </row>
    <row r="80" spans="1:3">
      <c r="A80" s="245" t="s">
        <v>305</v>
      </c>
      <c r="B80" s="16">
        <v>0</v>
      </c>
      <c r="C80" s="16">
        <v>0</v>
      </c>
    </row>
    <row r="81" spans="1:3">
      <c r="A81" s="245" t="s">
        <v>306</v>
      </c>
      <c r="B81" s="16">
        <v>0</v>
      </c>
      <c r="C81" s="16">
        <v>0</v>
      </c>
    </row>
    <row r="82" spans="1:3">
      <c r="A82" s="245" t="s">
        <v>195</v>
      </c>
      <c r="B82" s="16">
        <v>0</v>
      </c>
      <c r="C82" s="16">
        <v>0</v>
      </c>
    </row>
    <row r="83" spans="1:3">
      <c r="A83" s="245" t="s">
        <v>196</v>
      </c>
      <c r="B83" s="16">
        <v>0</v>
      </c>
      <c r="C83" s="16">
        <v>0</v>
      </c>
    </row>
    <row r="84" spans="1:3">
      <c r="A84" s="245" t="s">
        <v>197</v>
      </c>
      <c r="B84" s="16">
        <v>0</v>
      </c>
      <c r="C84" s="16">
        <v>0</v>
      </c>
    </row>
    <row r="85" spans="1:3">
      <c r="A85" s="245" t="s">
        <v>200</v>
      </c>
      <c r="B85" s="16">
        <v>-750000</v>
      </c>
      <c r="C85" s="16">
        <v>-750000</v>
      </c>
    </row>
    <row r="86" spans="1:3">
      <c r="A86" s="245" t="s">
        <v>201</v>
      </c>
      <c r="B86" s="16">
        <v>-66000</v>
      </c>
      <c r="C86" s="16">
        <v>-97000</v>
      </c>
    </row>
    <row r="87" spans="1:3">
      <c r="A87" s="245" t="s">
        <v>203</v>
      </c>
      <c r="B87" s="16">
        <v>0</v>
      </c>
      <c r="C87" s="16">
        <v>0</v>
      </c>
    </row>
    <row r="88" spans="1:3">
      <c r="A88" s="245" t="s">
        <v>199</v>
      </c>
      <c r="B88" s="16">
        <v>0</v>
      </c>
      <c r="C88" s="16">
        <v>0</v>
      </c>
    </row>
    <row r="89" spans="1:3">
      <c r="A89" s="245" t="s">
        <v>307</v>
      </c>
      <c r="B89" s="16">
        <v>0</v>
      </c>
      <c r="C89" s="16">
        <v>0</v>
      </c>
    </row>
    <row r="90" spans="1:3">
      <c r="A90" s="245" t="s">
        <v>308</v>
      </c>
      <c r="B90" s="16">
        <v>0</v>
      </c>
      <c r="C90" s="16">
        <v>0</v>
      </c>
    </row>
    <row r="91" spans="1:3">
      <c r="A91" s="245" t="s">
        <v>205</v>
      </c>
      <c r="B91" s="16">
        <v>0</v>
      </c>
      <c r="C91" s="16">
        <v>0</v>
      </c>
    </row>
    <row r="92" spans="1:3">
      <c r="A92" s="245" t="s">
        <v>198</v>
      </c>
      <c r="B92" s="16">
        <v>0</v>
      </c>
      <c r="C92" s="16">
        <v>0</v>
      </c>
    </row>
    <row r="93" spans="1:3">
      <c r="A93" s="245" t="s">
        <v>309</v>
      </c>
      <c r="B93" s="16">
        <v>0</v>
      </c>
      <c r="C93" s="16">
        <v>0</v>
      </c>
    </row>
    <row r="94" spans="1:3">
      <c r="A94" s="245" t="s">
        <v>310</v>
      </c>
      <c r="B94" s="16">
        <v>0</v>
      </c>
      <c r="C94" s="16">
        <v>0</v>
      </c>
    </row>
    <row r="95" spans="1:3">
      <c r="A95" s="245" t="s">
        <v>207</v>
      </c>
      <c r="B95" s="16">
        <v>0</v>
      </c>
      <c r="C95" s="16">
        <v>0</v>
      </c>
    </row>
    <row r="96" spans="1:3">
      <c r="A96" s="245" t="s">
        <v>208</v>
      </c>
      <c r="B96" s="16">
        <v>0</v>
      </c>
      <c r="C96" s="16">
        <v>0</v>
      </c>
    </row>
    <row r="97" spans="1:3" ht="22.5">
      <c r="A97" s="245" t="s">
        <v>209</v>
      </c>
      <c r="B97" s="16">
        <v>0</v>
      </c>
      <c r="C97" s="16">
        <v>0</v>
      </c>
    </row>
    <row r="98" spans="1:3">
      <c r="A98" s="245" t="s">
        <v>210</v>
      </c>
      <c r="B98" s="16">
        <v>0</v>
      </c>
      <c r="C98" s="16">
        <v>0</v>
      </c>
    </row>
    <row r="99" spans="1:3">
      <c r="A99" s="245" t="s">
        <v>211</v>
      </c>
      <c r="B99" s="16">
        <v>0</v>
      </c>
      <c r="C99" s="16">
        <v>0</v>
      </c>
    </row>
    <row r="100" spans="1:3">
      <c r="A100" s="245" t="s">
        <v>212</v>
      </c>
      <c r="B100" s="16">
        <v>-1161000</v>
      </c>
      <c r="C100" s="16">
        <v>-920000</v>
      </c>
    </row>
    <row r="101" spans="1:3" ht="28.5" customHeight="1">
      <c r="A101" s="206" t="s">
        <v>213</v>
      </c>
      <c r="B101" s="44">
        <f>SUM(B79:B100)</f>
        <v>-1977000</v>
      </c>
      <c r="C101" s="44">
        <f>SUM(C79:C100)</f>
        <v>-1767000</v>
      </c>
    </row>
    <row r="102" spans="1:3">
      <c r="A102" s="245" t="s">
        <v>311</v>
      </c>
      <c r="B102" s="16">
        <v>1047000</v>
      </c>
      <c r="C102" s="16">
        <f>C46+C76+C101</f>
        <v>8857000</v>
      </c>
    </row>
    <row r="103" spans="1:3">
      <c r="A103" s="245" t="s">
        <v>215</v>
      </c>
      <c r="B103" s="16">
        <v>3908000</v>
      </c>
      <c r="C103" s="16">
        <v>6776000</v>
      </c>
    </row>
    <row r="104" spans="1:3">
      <c r="A104" s="256" t="s">
        <v>216</v>
      </c>
      <c r="B104" s="16">
        <v>0</v>
      </c>
      <c r="C104" s="16">
        <v>0</v>
      </c>
    </row>
    <row r="105" spans="1:3" ht="18.75" customHeight="1">
      <c r="A105" s="256" t="s">
        <v>312</v>
      </c>
      <c r="B105" s="16">
        <v>0</v>
      </c>
      <c r="C105" s="16">
        <v>0</v>
      </c>
    </row>
    <row r="106" spans="1:3" ht="32.25" customHeight="1">
      <c r="A106" s="188" t="s">
        <v>219</v>
      </c>
      <c r="B106" s="51">
        <f t="shared" ref="B106:C106" si="1">B102+B103</f>
        <v>4955000</v>
      </c>
      <c r="C106" s="51">
        <f t="shared" si="1"/>
        <v>15633000</v>
      </c>
    </row>
  </sheetData>
  <mergeCells count="9">
    <mergeCell ref="A51:C51"/>
    <mergeCell ref="A52:A53"/>
    <mergeCell ref="B52:C52"/>
    <mergeCell ref="A1:C1"/>
    <mergeCell ref="A2:A3"/>
    <mergeCell ref="B2:C2"/>
    <mergeCell ref="A48:C48"/>
    <mergeCell ref="A49:A50"/>
    <mergeCell ref="B49:C49"/>
  </mergeCells>
  <pageMargins left="0.70866141732283472" right="0.70866141732283472" top="0.74803149606299213" bottom="0.74803149606299213" header="0.31496062992125984" footer="0.31496062992125984"/>
  <pageSetup paperSize="9" scale="79" firstPageNumber="9" fitToHeight="3" orientation="portrait" r:id="rId1"/>
  <headerFooter>
    <oddHeader>&amp;L&amp;8&amp;KE73E2AŚródroczne jednostkowe sprawozdanie finansowe  Ailleron SA za okres od 1 stycznia 2019 r. do 31 marca 2019 r.</oddHeader>
    <oddFooter>&amp;C&amp;P</oddFooter>
  </headerFooter>
  <rowBreaks count="1" manualBreakCount="1">
    <brk id="50" max="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A4473-EC94-46B3-ACF2-52415C88CED6}">
  <sheetPr>
    <tabColor rgb="FF92D050"/>
    <pageSetUpPr fitToPage="1"/>
  </sheetPr>
  <dimension ref="A1:N71"/>
  <sheetViews>
    <sheetView showGridLines="0" view="pageBreakPreview" zoomScale="90" zoomScaleNormal="85" zoomScaleSheetLayoutView="90" workbookViewId="0">
      <selection activeCell="S18" sqref="S18"/>
    </sheetView>
  </sheetViews>
  <sheetFormatPr defaultColWidth="9.140625" defaultRowHeight="12"/>
  <cols>
    <col min="1" max="1" width="40.7109375" style="258" customWidth="1"/>
    <col min="2" max="2" width="10.7109375" style="258" customWidth="1"/>
    <col min="3" max="3" width="10.42578125" style="258" customWidth="1"/>
    <col min="4" max="4" width="9.7109375" style="258" customWidth="1"/>
    <col min="5" max="5" width="10.7109375" style="258" customWidth="1"/>
    <col min="6" max="6" width="9.7109375" style="258" customWidth="1"/>
    <col min="7" max="7" width="13.5703125" style="258" customWidth="1"/>
    <col min="8" max="8" width="13.28515625" style="258" customWidth="1"/>
    <col min="9" max="9" width="14.28515625" style="258" customWidth="1"/>
    <col min="10" max="10" width="16.140625" style="258" customWidth="1"/>
    <col min="11" max="11" width="10.140625" style="258" customWidth="1"/>
    <col min="12" max="12" width="13.85546875" style="258" customWidth="1"/>
    <col min="13" max="13" width="11.28515625" style="258" hidden="1" customWidth="1"/>
    <col min="14" max="14" width="10.140625" style="258" customWidth="1"/>
    <col min="15" max="16384" width="9.140625" style="258"/>
  </cols>
  <sheetData>
    <row r="1" spans="1:14" ht="19.5" customHeight="1">
      <c r="A1" s="257" t="s">
        <v>313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</row>
    <row r="2" spans="1:14">
      <c r="A2" s="259"/>
      <c r="B2" s="260" t="s">
        <v>63</v>
      </c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</row>
    <row r="3" spans="1:14" ht="96.75" customHeight="1">
      <c r="A3" s="261"/>
      <c r="B3" s="262" t="s">
        <v>221</v>
      </c>
      <c r="C3" s="263" t="s">
        <v>32</v>
      </c>
      <c r="D3" s="263" t="s">
        <v>222</v>
      </c>
      <c r="E3" s="263" t="s">
        <v>223</v>
      </c>
      <c r="F3" s="263" t="s">
        <v>224</v>
      </c>
      <c r="G3" s="264" t="s">
        <v>225</v>
      </c>
      <c r="H3" s="263" t="s">
        <v>226</v>
      </c>
      <c r="I3" s="263" t="s">
        <v>227</v>
      </c>
      <c r="J3" s="264" t="s">
        <v>228</v>
      </c>
      <c r="K3" s="263" t="s">
        <v>33</v>
      </c>
      <c r="L3" s="263" t="s">
        <v>229</v>
      </c>
      <c r="M3" s="263" t="s">
        <v>230</v>
      </c>
      <c r="N3" s="265" t="s">
        <v>231</v>
      </c>
    </row>
    <row r="4" spans="1:14" ht="14.25" customHeight="1">
      <c r="A4" s="113" t="s">
        <v>232</v>
      </c>
      <c r="B4" s="266">
        <v>3707000</v>
      </c>
      <c r="C4" s="266">
        <v>38412000</v>
      </c>
      <c r="D4" s="266">
        <v>0</v>
      </c>
      <c r="E4" s="266">
        <v>0</v>
      </c>
      <c r="F4" s="266">
        <v>0</v>
      </c>
      <c r="G4" s="266">
        <v>0</v>
      </c>
      <c r="H4" s="266">
        <v>0</v>
      </c>
      <c r="I4" s="266">
        <v>0</v>
      </c>
      <c r="J4" s="266">
        <v>0</v>
      </c>
      <c r="K4" s="266">
        <v>28826000</v>
      </c>
      <c r="L4" s="266">
        <v>28826000</v>
      </c>
      <c r="M4" s="266">
        <v>0</v>
      </c>
      <c r="N4" s="267">
        <f>SUM(B4:K4)</f>
        <v>70945000</v>
      </c>
    </row>
    <row r="5" spans="1:14" ht="14.25" customHeight="1">
      <c r="A5" s="117" t="s">
        <v>314</v>
      </c>
      <c r="B5" s="268">
        <v>0</v>
      </c>
      <c r="C5" s="268">
        <v>0</v>
      </c>
      <c r="D5" s="268">
        <v>0</v>
      </c>
      <c r="E5" s="268">
        <v>0</v>
      </c>
      <c r="F5" s="268">
        <v>0</v>
      </c>
      <c r="G5" s="268">
        <v>0</v>
      </c>
      <c r="H5" s="268">
        <v>0</v>
      </c>
      <c r="I5" s="268">
        <v>0</v>
      </c>
      <c r="J5" s="268">
        <v>0</v>
      </c>
      <c r="K5" s="268"/>
      <c r="L5" s="268">
        <v>0</v>
      </c>
      <c r="M5" s="268">
        <v>0</v>
      </c>
      <c r="N5" s="269">
        <v>0</v>
      </c>
    </row>
    <row r="6" spans="1:14" ht="14.25" customHeight="1">
      <c r="A6" s="117" t="s">
        <v>242</v>
      </c>
      <c r="B6" s="268">
        <f>B4</f>
        <v>3707000</v>
      </c>
      <c r="C6" s="268">
        <f>C4</f>
        <v>38412000</v>
      </c>
      <c r="D6" s="268">
        <v>0</v>
      </c>
      <c r="E6" s="268">
        <v>0</v>
      </c>
      <c r="F6" s="268">
        <v>0</v>
      </c>
      <c r="G6" s="268">
        <v>0</v>
      </c>
      <c r="H6" s="268">
        <v>0</v>
      </c>
      <c r="I6" s="268">
        <v>0</v>
      </c>
      <c r="J6" s="268">
        <v>0</v>
      </c>
      <c r="K6" s="268">
        <f>K4</f>
        <v>28826000</v>
      </c>
      <c r="L6" s="268">
        <f>L4</f>
        <v>28826000</v>
      </c>
      <c r="M6" s="268">
        <v>0</v>
      </c>
      <c r="N6" s="269">
        <f>N4</f>
        <v>70945000</v>
      </c>
    </row>
    <row r="7" spans="1:14" ht="14.25" customHeight="1">
      <c r="A7" s="117" t="s">
        <v>243</v>
      </c>
      <c r="B7" s="268">
        <v>0</v>
      </c>
      <c r="C7" s="268">
        <v>0</v>
      </c>
      <c r="D7" s="268">
        <v>0</v>
      </c>
      <c r="E7" s="268">
        <v>0</v>
      </c>
      <c r="F7" s="268">
        <v>0</v>
      </c>
      <c r="G7" s="268">
        <v>0</v>
      </c>
      <c r="H7" s="268">
        <v>0</v>
      </c>
      <c r="I7" s="268">
        <v>0</v>
      </c>
      <c r="J7" s="268">
        <v>0</v>
      </c>
      <c r="K7" s="268">
        <v>172000</v>
      </c>
      <c r="L7" s="268">
        <v>172000</v>
      </c>
      <c r="M7" s="268">
        <v>0</v>
      </c>
      <c r="N7" s="269">
        <f>SUM(B7:K7)</f>
        <v>172000</v>
      </c>
    </row>
    <row r="8" spans="1:14" ht="14.25" customHeight="1">
      <c r="A8" s="117" t="s">
        <v>244</v>
      </c>
      <c r="B8" s="268">
        <v>0</v>
      </c>
      <c r="C8" s="268">
        <v>0</v>
      </c>
      <c r="D8" s="268">
        <v>0</v>
      </c>
      <c r="E8" s="268">
        <v>0</v>
      </c>
      <c r="F8" s="268">
        <v>0</v>
      </c>
      <c r="G8" s="268">
        <v>0</v>
      </c>
      <c r="H8" s="268">
        <v>0</v>
      </c>
      <c r="I8" s="268">
        <v>0</v>
      </c>
      <c r="J8" s="268">
        <v>0</v>
      </c>
      <c r="K8" s="268">
        <v>0</v>
      </c>
      <c r="L8" s="268">
        <v>0</v>
      </c>
      <c r="M8" s="268">
        <v>0</v>
      </c>
      <c r="N8" s="269">
        <v>0</v>
      </c>
    </row>
    <row r="9" spans="1:14" ht="14.25" customHeight="1">
      <c r="A9" s="119" t="s">
        <v>245</v>
      </c>
      <c r="B9" s="270"/>
      <c r="C9" s="270"/>
      <c r="D9" s="270">
        <f t="shared" ref="D9:M9" si="0">D7+D8</f>
        <v>0</v>
      </c>
      <c r="E9" s="270">
        <f t="shared" si="0"/>
        <v>0</v>
      </c>
      <c r="F9" s="270">
        <f t="shared" si="0"/>
        <v>0</v>
      </c>
      <c r="G9" s="270">
        <f t="shared" si="0"/>
        <v>0</v>
      </c>
      <c r="H9" s="270">
        <f t="shared" si="0"/>
        <v>0</v>
      </c>
      <c r="I9" s="270">
        <f t="shared" si="0"/>
        <v>0</v>
      </c>
      <c r="J9" s="270">
        <f t="shared" si="0"/>
        <v>0</v>
      </c>
      <c r="K9" s="270">
        <f t="shared" si="0"/>
        <v>172000</v>
      </c>
      <c r="L9" s="270">
        <f t="shared" si="0"/>
        <v>172000</v>
      </c>
      <c r="M9" s="270">
        <f t="shared" si="0"/>
        <v>0</v>
      </c>
      <c r="N9" s="271">
        <f>SUM(B9:K9)</f>
        <v>172000</v>
      </c>
    </row>
    <row r="10" spans="1:14" ht="14.25" customHeight="1">
      <c r="A10" s="113" t="s">
        <v>246</v>
      </c>
      <c r="B10" s="266">
        <v>0</v>
      </c>
      <c r="C10" s="266">
        <v>0</v>
      </c>
      <c r="D10" s="266">
        <v>0</v>
      </c>
      <c r="E10" s="266">
        <v>0</v>
      </c>
      <c r="F10" s="266">
        <v>0</v>
      </c>
      <c r="G10" s="266">
        <v>0</v>
      </c>
      <c r="H10" s="266">
        <v>0</v>
      </c>
      <c r="I10" s="266">
        <v>0</v>
      </c>
      <c r="J10" s="266">
        <v>0</v>
      </c>
      <c r="K10" s="266">
        <v>0</v>
      </c>
      <c r="L10" s="266">
        <v>0</v>
      </c>
      <c r="M10" s="266">
        <v>0</v>
      </c>
      <c r="N10" s="267">
        <f>SUM(B10:K10)</f>
        <v>0</v>
      </c>
    </row>
    <row r="11" spans="1:14" ht="14.25" customHeight="1">
      <c r="A11" s="117" t="s">
        <v>248</v>
      </c>
      <c r="B11" s="268">
        <v>0</v>
      </c>
      <c r="C11" s="268">
        <v>0</v>
      </c>
      <c r="D11" s="268">
        <v>0</v>
      </c>
      <c r="E11" s="268">
        <v>0</v>
      </c>
      <c r="F11" s="268">
        <v>0</v>
      </c>
      <c r="G11" s="268">
        <v>0</v>
      </c>
      <c r="H11" s="268">
        <v>0</v>
      </c>
      <c r="I11" s="268">
        <v>0</v>
      </c>
      <c r="J11" s="268">
        <v>0</v>
      </c>
      <c r="K11" s="268">
        <v>0</v>
      </c>
      <c r="L11" s="268">
        <v>0</v>
      </c>
      <c r="M11" s="268">
        <v>0</v>
      </c>
      <c r="N11" s="269">
        <v>0</v>
      </c>
    </row>
    <row r="12" spans="1:14" ht="14.25" customHeight="1">
      <c r="A12" s="117" t="s">
        <v>250</v>
      </c>
      <c r="B12" s="268">
        <v>0</v>
      </c>
      <c r="C12" s="268">
        <v>0</v>
      </c>
      <c r="D12" s="268">
        <v>0</v>
      </c>
      <c r="E12" s="268">
        <v>0</v>
      </c>
      <c r="F12" s="268">
        <v>0</v>
      </c>
      <c r="G12" s="268">
        <v>0</v>
      </c>
      <c r="H12" s="268">
        <v>0</v>
      </c>
      <c r="I12" s="268">
        <v>0</v>
      </c>
      <c r="J12" s="268">
        <v>0</v>
      </c>
      <c r="K12" s="272">
        <v>0</v>
      </c>
      <c r="L12" s="272">
        <v>0</v>
      </c>
      <c r="M12" s="272">
        <v>0</v>
      </c>
      <c r="N12" s="273">
        <f>L12</f>
        <v>0</v>
      </c>
    </row>
    <row r="13" spans="1:14" ht="14.25" customHeight="1">
      <c r="A13" s="125" t="str">
        <f>[1]ZZKW_s!A13</f>
        <v>Stan na 31 marca 2018 roku</v>
      </c>
      <c r="B13" s="274">
        <f>B6</f>
        <v>3707000</v>
      </c>
      <c r="C13" s="274">
        <f>C6</f>
        <v>38412000</v>
      </c>
      <c r="D13" s="274">
        <f t="shared" ref="D13:J13" si="1">D6+D9</f>
        <v>0</v>
      </c>
      <c r="E13" s="274">
        <f t="shared" si="1"/>
        <v>0</v>
      </c>
      <c r="F13" s="274">
        <f t="shared" si="1"/>
        <v>0</v>
      </c>
      <c r="G13" s="274">
        <f t="shared" si="1"/>
        <v>0</v>
      </c>
      <c r="H13" s="274">
        <f t="shared" si="1"/>
        <v>0</v>
      </c>
      <c r="I13" s="274">
        <f t="shared" si="1"/>
        <v>0</v>
      </c>
      <c r="J13" s="274">
        <f t="shared" si="1"/>
        <v>0</v>
      </c>
      <c r="K13" s="274">
        <f>K9+K6-K12</f>
        <v>28998000</v>
      </c>
      <c r="L13" s="274">
        <f>L9+L6-L12</f>
        <v>28998000</v>
      </c>
      <c r="M13" s="274">
        <f>M6+M9</f>
        <v>0</v>
      </c>
      <c r="N13" s="275">
        <f>SUM(B13:K13)</f>
        <v>71117000</v>
      </c>
    </row>
    <row r="14" spans="1:14" s="2" customFormat="1" ht="14.25" customHeight="1">
      <c r="A14" s="113" t="s">
        <v>243</v>
      </c>
      <c r="B14" s="266">
        <v>0</v>
      </c>
      <c r="C14" s="266">
        <v>0</v>
      </c>
      <c r="D14" s="266">
        <v>0</v>
      </c>
      <c r="E14" s="266">
        <v>0</v>
      </c>
      <c r="F14" s="266">
        <v>0</v>
      </c>
      <c r="G14" s="266">
        <v>0</v>
      </c>
      <c r="H14" s="266">
        <v>0</v>
      </c>
      <c r="I14" s="266"/>
      <c r="J14" s="266">
        <v>0</v>
      </c>
      <c r="K14" s="266">
        <v>0</v>
      </c>
      <c r="L14" s="266">
        <v>0</v>
      </c>
      <c r="M14" s="266">
        <v>0</v>
      </c>
      <c r="N14" s="267"/>
    </row>
    <row r="15" spans="1:14" s="2" customFormat="1" ht="14.25" customHeight="1">
      <c r="A15" s="119" t="s">
        <v>244</v>
      </c>
      <c r="B15" s="270">
        <v>0</v>
      </c>
      <c r="C15" s="270">
        <v>0</v>
      </c>
      <c r="D15" s="270">
        <v>0</v>
      </c>
      <c r="E15" s="270">
        <v>0</v>
      </c>
      <c r="F15" s="270">
        <v>0</v>
      </c>
      <c r="G15" s="270">
        <v>0</v>
      </c>
      <c r="H15" s="270">
        <v>0</v>
      </c>
      <c r="I15" s="270">
        <v>0</v>
      </c>
      <c r="J15" s="270">
        <v>0</v>
      </c>
      <c r="K15" s="270">
        <v>0</v>
      </c>
      <c r="L15" s="270">
        <v>0</v>
      </c>
      <c r="M15" s="270">
        <v>0</v>
      </c>
      <c r="N15" s="271">
        <v>0</v>
      </c>
    </row>
    <row r="16" spans="1:14" s="2" customFormat="1" ht="14.25" customHeight="1">
      <c r="A16" s="125" t="s">
        <v>245</v>
      </c>
      <c r="B16" s="274">
        <f t="shared" ref="B16:N16" si="2">B14+B15</f>
        <v>0</v>
      </c>
      <c r="C16" s="274">
        <f t="shared" si="2"/>
        <v>0</v>
      </c>
      <c r="D16" s="274">
        <f t="shared" si="2"/>
        <v>0</v>
      </c>
      <c r="E16" s="274">
        <f t="shared" si="2"/>
        <v>0</v>
      </c>
      <c r="F16" s="274">
        <f t="shared" si="2"/>
        <v>0</v>
      </c>
      <c r="G16" s="274">
        <f t="shared" si="2"/>
        <v>0</v>
      </c>
      <c r="H16" s="274">
        <f t="shared" si="2"/>
        <v>0</v>
      </c>
      <c r="I16" s="274">
        <f t="shared" si="2"/>
        <v>0</v>
      </c>
      <c r="J16" s="274">
        <f t="shared" si="2"/>
        <v>0</v>
      </c>
      <c r="K16" s="274">
        <f t="shared" si="2"/>
        <v>0</v>
      </c>
      <c r="L16" s="274">
        <f t="shared" si="2"/>
        <v>0</v>
      </c>
      <c r="M16" s="274">
        <f t="shared" si="2"/>
        <v>0</v>
      </c>
      <c r="N16" s="275">
        <f t="shared" si="2"/>
        <v>0</v>
      </c>
    </row>
    <row r="17" spans="1:14" ht="14.25" customHeight="1">
      <c r="A17" s="117" t="s">
        <v>244</v>
      </c>
      <c r="B17" s="268">
        <v>0</v>
      </c>
      <c r="C17" s="268">
        <v>0</v>
      </c>
      <c r="D17" s="268">
        <v>0</v>
      </c>
      <c r="E17" s="268">
        <v>0</v>
      </c>
      <c r="F17" s="268">
        <v>0</v>
      </c>
      <c r="G17" s="268">
        <v>0</v>
      </c>
      <c r="H17" s="268">
        <v>0</v>
      </c>
      <c r="I17" s="268">
        <v>0</v>
      </c>
      <c r="J17" s="268">
        <v>0</v>
      </c>
      <c r="K17" s="268">
        <v>0</v>
      </c>
      <c r="L17" s="268">
        <v>0</v>
      </c>
      <c r="M17" s="268">
        <v>0</v>
      </c>
      <c r="N17" s="269">
        <v>0</v>
      </c>
    </row>
    <row r="18" spans="1:14" ht="14.25" customHeight="1">
      <c r="A18" s="117" t="s">
        <v>248</v>
      </c>
      <c r="B18" s="268">
        <v>0</v>
      </c>
      <c r="C18" s="268">
        <v>0</v>
      </c>
      <c r="D18" s="268">
        <v>0</v>
      </c>
      <c r="E18" s="268">
        <v>0</v>
      </c>
      <c r="F18" s="268">
        <v>0</v>
      </c>
      <c r="G18" s="268">
        <v>0</v>
      </c>
      <c r="H18" s="268">
        <v>0</v>
      </c>
      <c r="I18" s="268">
        <v>0</v>
      </c>
      <c r="J18" s="268">
        <v>0</v>
      </c>
      <c r="K18" s="268">
        <v>0</v>
      </c>
      <c r="L18" s="268">
        <v>0</v>
      </c>
      <c r="M18" s="268">
        <v>0</v>
      </c>
      <c r="N18" s="269">
        <v>0</v>
      </c>
    </row>
    <row r="19" spans="1:14" ht="14.25" customHeight="1">
      <c r="A19" s="117" t="s">
        <v>257</v>
      </c>
      <c r="B19" s="268">
        <v>0</v>
      </c>
      <c r="C19" s="268">
        <v>0</v>
      </c>
      <c r="D19" s="268">
        <v>0</v>
      </c>
      <c r="E19" s="268">
        <v>0</v>
      </c>
      <c r="F19" s="268">
        <v>0</v>
      </c>
      <c r="G19" s="268">
        <v>0</v>
      </c>
      <c r="H19" s="268">
        <v>0</v>
      </c>
      <c r="I19" s="268">
        <v>0</v>
      </c>
      <c r="J19" s="268">
        <v>0</v>
      </c>
      <c r="K19" s="268">
        <v>0</v>
      </c>
      <c r="L19" s="268">
        <v>0</v>
      </c>
      <c r="M19" s="268">
        <v>0</v>
      </c>
      <c r="N19" s="269">
        <v>0</v>
      </c>
    </row>
    <row r="20" spans="1:14" ht="14.25" customHeight="1">
      <c r="A20" s="117" t="s">
        <v>258</v>
      </c>
      <c r="B20" s="268">
        <v>0</v>
      </c>
      <c r="C20" s="268">
        <v>0</v>
      </c>
      <c r="D20" s="268">
        <v>0</v>
      </c>
      <c r="E20" s="268">
        <v>0</v>
      </c>
      <c r="F20" s="268">
        <v>0</v>
      </c>
      <c r="G20" s="268">
        <v>0</v>
      </c>
      <c r="H20" s="268">
        <v>0</v>
      </c>
      <c r="I20" s="268">
        <f>G20-K20</f>
        <v>0</v>
      </c>
      <c r="J20" s="268">
        <v>0</v>
      </c>
      <c r="K20" s="268">
        <v>0</v>
      </c>
      <c r="L20" s="268">
        <v>0</v>
      </c>
      <c r="M20" s="268">
        <v>0</v>
      </c>
      <c r="N20" s="269">
        <v>0</v>
      </c>
    </row>
    <row r="21" spans="1:14" ht="14.25" customHeight="1">
      <c r="A21" s="117" t="s">
        <v>259</v>
      </c>
      <c r="B21" s="268">
        <v>0</v>
      </c>
      <c r="C21" s="268">
        <v>0</v>
      </c>
      <c r="D21" s="268">
        <v>0</v>
      </c>
      <c r="E21" s="268">
        <v>0</v>
      </c>
      <c r="F21" s="268">
        <v>0</v>
      </c>
      <c r="G21" s="268">
        <v>0</v>
      </c>
      <c r="H21" s="268">
        <v>0</v>
      </c>
      <c r="I21" s="268">
        <v>0</v>
      </c>
      <c r="J21" s="268">
        <v>0</v>
      </c>
      <c r="K21" s="268">
        <v>0</v>
      </c>
      <c r="L21" s="268">
        <v>0</v>
      </c>
      <c r="M21" s="268">
        <v>0</v>
      </c>
      <c r="N21" s="269">
        <v>0</v>
      </c>
    </row>
    <row r="22" spans="1:14" ht="14.25" customHeight="1">
      <c r="A22" s="117" t="s">
        <v>260</v>
      </c>
      <c r="B22" s="268">
        <v>0</v>
      </c>
      <c r="C22" s="268">
        <v>0</v>
      </c>
      <c r="D22" s="268">
        <v>0</v>
      </c>
      <c r="E22" s="268">
        <v>0</v>
      </c>
      <c r="F22" s="268">
        <v>0</v>
      </c>
      <c r="G22" s="268">
        <v>0</v>
      </c>
      <c r="H22" s="268">
        <v>0</v>
      </c>
      <c r="I22" s="268">
        <f>G22-K22</f>
        <v>0</v>
      </c>
      <c r="J22" s="268">
        <v>0</v>
      </c>
      <c r="K22" s="268">
        <v>0</v>
      </c>
      <c r="L22" s="268">
        <v>0</v>
      </c>
      <c r="M22" s="268">
        <v>0</v>
      </c>
      <c r="N22" s="269">
        <v>0</v>
      </c>
    </row>
    <row r="23" spans="1:14" ht="14.25" customHeight="1">
      <c r="A23" s="117" t="s">
        <v>261</v>
      </c>
      <c r="B23" s="268">
        <v>0</v>
      </c>
      <c r="C23" s="268">
        <v>0</v>
      </c>
      <c r="D23" s="268">
        <v>0</v>
      </c>
      <c r="E23" s="268">
        <v>0</v>
      </c>
      <c r="F23" s="268">
        <v>0</v>
      </c>
      <c r="G23" s="268">
        <v>0</v>
      </c>
      <c r="H23" s="268">
        <v>0</v>
      </c>
      <c r="I23" s="268">
        <f>G23-K23</f>
        <v>0</v>
      </c>
      <c r="J23" s="268">
        <v>0</v>
      </c>
      <c r="K23" s="268">
        <v>0</v>
      </c>
      <c r="L23" s="268">
        <v>0</v>
      </c>
      <c r="M23" s="268">
        <v>0</v>
      </c>
      <c r="N23" s="269">
        <v>0</v>
      </c>
    </row>
    <row r="24" spans="1:14" ht="14.25" customHeight="1">
      <c r="A24" s="117" t="s">
        <v>262</v>
      </c>
      <c r="B24" s="268">
        <v>0</v>
      </c>
      <c r="C24" s="268">
        <v>0</v>
      </c>
      <c r="D24" s="268">
        <v>0</v>
      </c>
      <c r="E24" s="268">
        <v>0</v>
      </c>
      <c r="F24" s="268">
        <v>0</v>
      </c>
      <c r="G24" s="268">
        <v>0</v>
      </c>
      <c r="H24" s="268">
        <v>0</v>
      </c>
      <c r="I24" s="268">
        <f>G24-K24</f>
        <v>0</v>
      </c>
      <c r="J24" s="268">
        <v>0</v>
      </c>
      <c r="K24" s="268">
        <v>0</v>
      </c>
      <c r="L24" s="268">
        <v>0</v>
      </c>
      <c r="M24" s="268">
        <v>0</v>
      </c>
      <c r="N24" s="269">
        <f>SUM(B24:K24)</f>
        <v>0</v>
      </c>
    </row>
    <row r="25" spans="1:14" ht="14.25" customHeight="1">
      <c r="A25" s="117" t="s">
        <v>263</v>
      </c>
      <c r="B25" s="268">
        <v>0</v>
      </c>
      <c r="C25" s="268">
        <v>0</v>
      </c>
      <c r="D25" s="268">
        <v>0</v>
      </c>
      <c r="E25" s="268">
        <v>0</v>
      </c>
      <c r="F25" s="268">
        <v>0</v>
      </c>
      <c r="G25" s="268">
        <v>0</v>
      </c>
      <c r="H25" s="268">
        <v>0</v>
      </c>
      <c r="I25" s="268">
        <v>0</v>
      </c>
      <c r="J25" s="268">
        <v>0</v>
      </c>
      <c r="K25" s="268">
        <v>0</v>
      </c>
      <c r="L25" s="268">
        <v>0</v>
      </c>
      <c r="M25" s="268">
        <v>0</v>
      </c>
      <c r="N25" s="269">
        <v>0</v>
      </c>
    </row>
    <row r="26" spans="1:14" ht="14.25" customHeight="1">
      <c r="A26" s="117" t="s">
        <v>264</v>
      </c>
      <c r="B26" s="268">
        <v>0</v>
      </c>
      <c r="C26" s="268">
        <v>0</v>
      </c>
      <c r="D26" s="268">
        <v>0</v>
      </c>
      <c r="E26" s="268">
        <v>0</v>
      </c>
      <c r="F26" s="268">
        <v>0</v>
      </c>
      <c r="G26" s="268">
        <v>0</v>
      </c>
      <c r="H26" s="268">
        <v>0</v>
      </c>
      <c r="I26" s="268">
        <f>G26-K26</f>
        <v>0</v>
      </c>
      <c r="J26" s="268">
        <v>0</v>
      </c>
      <c r="K26" s="268">
        <v>0</v>
      </c>
      <c r="L26" s="268">
        <v>0</v>
      </c>
      <c r="M26" s="268">
        <v>0</v>
      </c>
      <c r="N26" s="269">
        <v>0</v>
      </c>
    </row>
    <row r="27" spans="1:14" ht="14.25" customHeight="1">
      <c r="A27" s="117" t="s">
        <v>265</v>
      </c>
      <c r="B27" s="268">
        <v>0</v>
      </c>
      <c r="C27" s="268">
        <v>0</v>
      </c>
      <c r="D27" s="268">
        <v>0</v>
      </c>
      <c r="E27" s="268">
        <v>0</v>
      </c>
      <c r="F27" s="268">
        <v>0</v>
      </c>
      <c r="G27" s="268">
        <v>0</v>
      </c>
      <c r="H27" s="268">
        <v>0</v>
      </c>
      <c r="I27" s="268">
        <v>0</v>
      </c>
      <c r="J27" s="268">
        <v>0</v>
      </c>
      <c r="K27" s="268">
        <v>0</v>
      </c>
      <c r="L27" s="268">
        <f>K27</f>
        <v>0</v>
      </c>
      <c r="M27" s="268"/>
      <c r="N27" s="269">
        <f>SUM(B27:K27)</f>
        <v>0</v>
      </c>
    </row>
    <row r="28" spans="1:14" ht="14.25" customHeight="1">
      <c r="A28" s="117" t="s">
        <v>266</v>
      </c>
      <c r="B28" s="268">
        <v>0</v>
      </c>
      <c r="C28" s="268">
        <v>0</v>
      </c>
      <c r="D28" s="268">
        <v>0</v>
      </c>
      <c r="E28" s="268">
        <v>0</v>
      </c>
      <c r="F28" s="268">
        <v>0</v>
      </c>
      <c r="G28" s="268">
        <v>0</v>
      </c>
      <c r="H28" s="268">
        <v>0</v>
      </c>
      <c r="I28" s="268">
        <v>0</v>
      </c>
      <c r="J28" s="268">
        <v>0</v>
      </c>
      <c r="K28" s="268">
        <v>0</v>
      </c>
      <c r="L28" s="268">
        <v>0</v>
      </c>
      <c r="M28" s="268">
        <v>0</v>
      </c>
      <c r="N28" s="269">
        <v>0</v>
      </c>
    </row>
    <row r="29" spans="1:14" ht="14.25" customHeight="1">
      <c r="A29" s="117" t="s">
        <v>267</v>
      </c>
      <c r="B29" s="268">
        <v>0</v>
      </c>
      <c r="C29" s="268">
        <v>0</v>
      </c>
      <c r="D29" s="268">
        <v>0</v>
      </c>
      <c r="E29" s="268">
        <v>0</v>
      </c>
      <c r="F29" s="268">
        <v>0</v>
      </c>
      <c r="G29" s="268">
        <v>0</v>
      </c>
      <c r="H29" s="268">
        <v>0</v>
      </c>
      <c r="I29" s="268">
        <v>0</v>
      </c>
      <c r="J29" s="268">
        <v>0</v>
      </c>
      <c r="K29" s="268">
        <v>0</v>
      </c>
      <c r="L29" s="268">
        <v>0</v>
      </c>
      <c r="M29" s="268">
        <v>0</v>
      </c>
      <c r="N29" s="269">
        <f>L29</f>
        <v>0</v>
      </c>
    </row>
    <row r="30" spans="1:14" ht="14.25" customHeight="1">
      <c r="A30" s="117" t="s">
        <v>268</v>
      </c>
      <c r="B30" s="268">
        <v>0</v>
      </c>
      <c r="C30" s="268">
        <v>0</v>
      </c>
      <c r="D30" s="268">
        <v>0</v>
      </c>
      <c r="E30" s="268">
        <v>0</v>
      </c>
      <c r="F30" s="268">
        <v>0</v>
      </c>
      <c r="G30" s="268">
        <v>0</v>
      </c>
      <c r="H30" s="268">
        <v>0</v>
      </c>
      <c r="I30" s="268">
        <v>0</v>
      </c>
      <c r="J30" s="268">
        <v>0</v>
      </c>
      <c r="K30" s="268">
        <v>0</v>
      </c>
      <c r="L30" s="268">
        <v>0</v>
      </c>
      <c r="M30" s="268"/>
      <c r="N30" s="269">
        <f>L30</f>
        <v>0</v>
      </c>
    </row>
    <row r="31" spans="1:14" ht="14.25" customHeight="1">
      <c r="A31" s="117" t="s">
        <v>315</v>
      </c>
      <c r="B31" s="268">
        <v>0</v>
      </c>
      <c r="C31" s="268">
        <v>0</v>
      </c>
      <c r="D31" s="268">
        <v>0</v>
      </c>
      <c r="E31" s="268">
        <v>0</v>
      </c>
      <c r="F31" s="268">
        <v>0</v>
      </c>
      <c r="G31" s="268">
        <v>0</v>
      </c>
      <c r="H31" s="268">
        <v>0</v>
      </c>
      <c r="I31" s="268">
        <v>0</v>
      </c>
      <c r="J31" s="268">
        <v>0</v>
      </c>
      <c r="K31" s="268">
        <v>0</v>
      </c>
      <c r="L31" s="268">
        <v>0</v>
      </c>
      <c r="M31" s="268">
        <v>0</v>
      </c>
      <c r="N31" s="269">
        <f>L31</f>
        <v>0</v>
      </c>
    </row>
    <row r="32" spans="1:14" ht="19.5">
      <c r="A32" s="131" t="s">
        <v>316</v>
      </c>
      <c r="B32" s="268">
        <v>0</v>
      </c>
      <c r="C32" s="268">
        <v>0</v>
      </c>
      <c r="D32" s="268">
        <v>0</v>
      </c>
      <c r="E32" s="268">
        <v>0</v>
      </c>
      <c r="F32" s="268">
        <v>0</v>
      </c>
      <c r="G32" s="268">
        <v>0</v>
      </c>
      <c r="H32" s="268">
        <v>0</v>
      </c>
      <c r="I32" s="268">
        <v>0</v>
      </c>
      <c r="J32" s="268">
        <v>0</v>
      </c>
      <c r="K32" s="268">
        <v>0</v>
      </c>
      <c r="L32" s="268">
        <v>0</v>
      </c>
      <c r="M32" s="268">
        <v>0</v>
      </c>
      <c r="N32" s="269">
        <f>L32</f>
        <v>0</v>
      </c>
    </row>
    <row r="33" spans="1:14">
      <c r="A33" s="131" t="s">
        <v>268</v>
      </c>
      <c r="B33" s="268">
        <v>0</v>
      </c>
      <c r="C33" s="268">
        <v>0</v>
      </c>
      <c r="D33" s="268">
        <v>0</v>
      </c>
      <c r="E33" s="268">
        <v>0</v>
      </c>
      <c r="F33" s="268">
        <v>0</v>
      </c>
      <c r="G33" s="268">
        <v>0</v>
      </c>
      <c r="H33" s="268">
        <v>0</v>
      </c>
      <c r="I33" s="268">
        <v>0</v>
      </c>
      <c r="J33" s="268">
        <v>0</v>
      </c>
      <c r="K33" s="268">
        <v>0</v>
      </c>
      <c r="L33" s="268">
        <v>0</v>
      </c>
      <c r="M33" s="268">
        <v>0</v>
      </c>
      <c r="N33" s="269">
        <f>L33</f>
        <v>0</v>
      </c>
    </row>
    <row r="34" spans="1:14" ht="14.25" customHeight="1">
      <c r="A34" s="117" t="s">
        <v>272</v>
      </c>
      <c r="B34" s="268">
        <v>0</v>
      </c>
      <c r="C34" s="268">
        <v>0</v>
      </c>
      <c r="D34" s="268">
        <v>0</v>
      </c>
      <c r="E34" s="268">
        <v>0</v>
      </c>
      <c r="F34" s="268">
        <v>0</v>
      </c>
      <c r="G34" s="268">
        <v>0</v>
      </c>
      <c r="H34" s="268">
        <v>0</v>
      </c>
      <c r="I34" s="268">
        <v>0</v>
      </c>
      <c r="J34" s="268">
        <v>0</v>
      </c>
      <c r="K34" s="268">
        <v>0</v>
      </c>
      <c r="L34" s="268">
        <v>0</v>
      </c>
      <c r="M34" s="268">
        <v>0</v>
      </c>
      <c r="N34" s="269">
        <v>0</v>
      </c>
    </row>
    <row r="35" spans="1:14" ht="15.75" customHeight="1">
      <c r="A35" s="132" t="str">
        <f>A13</f>
        <v>Stan na 31 marca 2018 roku</v>
      </c>
      <c r="B35" s="276">
        <f t="shared" ref="B35:J35" si="3">SUM(B13,B19,B16,B17,B18,B55,B21,B22,B23,B24,B25,B26,B28,B34,B20)</f>
        <v>3707000</v>
      </c>
      <c r="C35" s="276">
        <f t="shared" si="3"/>
        <v>38412000</v>
      </c>
      <c r="D35" s="276">
        <f t="shared" si="3"/>
        <v>0</v>
      </c>
      <c r="E35" s="276">
        <f t="shared" si="3"/>
        <v>0</v>
      </c>
      <c r="F35" s="276">
        <f t="shared" si="3"/>
        <v>0</v>
      </c>
      <c r="G35" s="276">
        <f t="shared" si="3"/>
        <v>0</v>
      </c>
      <c r="H35" s="276">
        <f t="shared" si="3"/>
        <v>0</v>
      </c>
      <c r="I35" s="276">
        <f t="shared" si="3"/>
        <v>0</v>
      </c>
      <c r="J35" s="276">
        <f t="shared" si="3"/>
        <v>0</v>
      </c>
      <c r="K35" s="276">
        <f>SUM(K13:K34)</f>
        <v>28998000</v>
      </c>
      <c r="L35" s="276">
        <f>SUM(L13:L34)</f>
        <v>28998000</v>
      </c>
      <c r="M35" s="276">
        <f>SUM(M13:M34)</f>
        <v>0</v>
      </c>
      <c r="N35" s="277">
        <f>SUM(N13:N34)</f>
        <v>71117000</v>
      </c>
    </row>
    <row r="36" spans="1:14">
      <c r="A36" s="278"/>
      <c r="B36" s="279"/>
      <c r="C36" s="279"/>
      <c r="D36" s="279"/>
      <c r="E36" s="279"/>
      <c r="F36" s="279"/>
      <c r="G36" s="279"/>
      <c r="H36" s="279"/>
      <c r="I36" s="279"/>
      <c r="J36" s="279"/>
      <c r="K36" s="279"/>
      <c r="L36" s="279"/>
      <c r="M36" s="279"/>
      <c r="N36" s="279"/>
    </row>
    <row r="37" spans="1:14" ht="20.25" customHeight="1">
      <c r="A37" s="257" t="s">
        <v>317</v>
      </c>
      <c r="B37" s="257"/>
      <c r="C37" s="257"/>
      <c r="D37" s="257"/>
      <c r="E37" s="257"/>
      <c r="F37" s="257"/>
      <c r="G37" s="257"/>
      <c r="H37" s="257"/>
      <c r="I37" s="257"/>
      <c r="J37" s="257"/>
      <c r="K37" s="257"/>
      <c r="L37" s="257"/>
      <c r="M37" s="257"/>
      <c r="N37" s="257"/>
    </row>
    <row r="38" spans="1:14">
      <c r="A38" s="259"/>
      <c r="B38" s="260" t="s">
        <v>63</v>
      </c>
      <c r="C38" s="260"/>
      <c r="D38" s="260"/>
      <c r="E38" s="260"/>
      <c r="F38" s="260"/>
      <c r="G38" s="260"/>
      <c r="H38" s="260"/>
      <c r="I38" s="260"/>
      <c r="J38" s="260"/>
      <c r="K38" s="260"/>
      <c r="L38" s="260"/>
      <c r="M38" s="260"/>
      <c r="N38" s="260"/>
    </row>
    <row r="39" spans="1:14" ht="81">
      <c r="A39" s="261"/>
      <c r="B39" s="262" t="s">
        <v>221</v>
      </c>
      <c r="C39" s="263" t="s">
        <v>32</v>
      </c>
      <c r="D39" s="263" t="s">
        <v>222</v>
      </c>
      <c r="E39" s="263" t="s">
        <v>223</v>
      </c>
      <c r="F39" s="263" t="s">
        <v>224</v>
      </c>
      <c r="G39" s="264" t="s">
        <v>225</v>
      </c>
      <c r="H39" s="263" t="s">
        <v>226</v>
      </c>
      <c r="I39" s="263" t="s">
        <v>227</v>
      </c>
      <c r="J39" s="264" t="s">
        <v>228</v>
      </c>
      <c r="K39" s="263" t="s">
        <v>33</v>
      </c>
      <c r="L39" s="263" t="s">
        <v>229</v>
      </c>
      <c r="M39" s="265" t="s">
        <v>230</v>
      </c>
      <c r="N39" s="265" t="s">
        <v>231</v>
      </c>
    </row>
    <row r="40" spans="1:14" ht="15.75" customHeight="1">
      <c r="A40" s="113" t="s">
        <v>274</v>
      </c>
      <c r="B40" s="266">
        <v>3707000</v>
      </c>
      <c r="C40" s="266">
        <v>38412000</v>
      </c>
      <c r="D40" s="266">
        <v>0</v>
      </c>
      <c r="E40" s="266">
        <v>0</v>
      </c>
      <c r="F40" s="266">
        <v>0</v>
      </c>
      <c r="G40" s="266">
        <v>0</v>
      </c>
      <c r="H40" s="266">
        <v>0</v>
      </c>
      <c r="I40" s="266">
        <v>0</v>
      </c>
      <c r="J40" s="266">
        <v>0</v>
      </c>
      <c r="K40" s="280">
        <v>31901000</v>
      </c>
      <c r="L40" s="266">
        <v>31901000</v>
      </c>
      <c r="M40" s="266">
        <v>0</v>
      </c>
      <c r="N40" s="267">
        <f>SUM(B40:K40)</f>
        <v>74020000</v>
      </c>
    </row>
    <row r="41" spans="1:14" ht="15.75" customHeight="1">
      <c r="A41" s="117" t="s">
        <v>318</v>
      </c>
      <c r="B41" s="268">
        <v>0</v>
      </c>
      <c r="C41" s="268">
        <v>0</v>
      </c>
      <c r="D41" s="268">
        <v>0</v>
      </c>
      <c r="E41" s="268">
        <v>0</v>
      </c>
      <c r="F41" s="268">
        <v>0</v>
      </c>
      <c r="G41" s="268">
        <v>0</v>
      </c>
      <c r="H41" s="268">
        <v>0</v>
      </c>
      <c r="I41" s="268">
        <v>0</v>
      </c>
      <c r="J41" s="268">
        <v>0</v>
      </c>
      <c r="K41" s="281">
        <v>0</v>
      </c>
      <c r="L41" s="268">
        <v>0</v>
      </c>
      <c r="M41" s="268">
        <v>0</v>
      </c>
      <c r="N41" s="269">
        <v>0</v>
      </c>
    </row>
    <row r="42" spans="1:14" ht="15.75" customHeight="1">
      <c r="A42" s="117" t="s">
        <v>275</v>
      </c>
      <c r="B42" s="268">
        <f t="shared" ref="B42:H42" si="4">B40+B41</f>
        <v>3707000</v>
      </c>
      <c r="C42" s="268">
        <f t="shared" si="4"/>
        <v>38412000</v>
      </c>
      <c r="D42" s="268">
        <f t="shared" si="4"/>
        <v>0</v>
      </c>
      <c r="E42" s="268">
        <f t="shared" si="4"/>
        <v>0</v>
      </c>
      <c r="F42" s="268">
        <f t="shared" si="4"/>
        <v>0</v>
      </c>
      <c r="G42" s="268">
        <f t="shared" si="4"/>
        <v>0</v>
      </c>
      <c r="H42" s="268">
        <f t="shared" si="4"/>
        <v>0</v>
      </c>
      <c r="I42" s="268">
        <f>I40+I41</f>
        <v>0</v>
      </c>
      <c r="J42" s="268">
        <f>J40+J41</f>
        <v>0</v>
      </c>
      <c r="K42" s="281">
        <f>K40+K41</f>
        <v>31901000</v>
      </c>
      <c r="L42" s="268">
        <f>L40+L41</f>
        <v>31901000</v>
      </c>
      <c r="M42" s="268">
        <f>M40+M41</f>
        <v>0</v>
      </c>
      <c r="N42" s="269">
        <f>SUM(B42:K42)</f>
        <v>74020000</v>
      </c>
    </row>
    <row r="43" spans="1:14" ht="15.75" customHeight="1">
      <c r="A43" s="117" t="s">
        <v>243</v>
      </c>
      <c r="B43" s="268">
        <v>0</v>
      </c>
      <c r="C43" s="268">
        <v>0</v>
      </c>
      <c r="D43" s="268">
        <v>0</v>
      </c>
      <c r="E43" s="268">
        <v>0</v>
      </c>
      <c r="F43" s="268">
        <v>0</v>
      </c>
      <c r="G43" s="268">
        <v>0</v>
      </c>
      <c r="H43" s="268">
        <v>0</v>
      </c>
      <c r="I43" s="268">
        <v>0</v>
      </c>
      <c r="J43" s="268">
        <v>0</v>
      </c>
      <c r="K43" s="281">
        <v>-1081000</v>
      </c>
      <c r="L43" s="268">
        <f>K43</f>
        <v>-1081000</v>
      </c>
      <c r="M43" s="268">
        <v>0</v>
      </c>
      <c r="N43" s="269">
        <f>SUM(B43:K43)</f>
        <v>-1081000</v>
      </c>
    </row>
    <row r="44" spans="1:14" ht="15.75" customHeight="1">
      <c r="A44" s="117" t="s">
        <v>244</v>
      </c>
      <c r="B44" s="268">
        <v>0</v>
      </c>
      <c r="C44" s="268">
        <v>0</v>
      </c>
      <c r="D44" s="268">
        <v>0</v>
      </c>
      <c r="E44" s="268">
        <v>0</v>
      </c>
      <c r="F44" s="268">
        <v>0</v>
      </c>
      <c r="G44" s="268">
        <v>0</v>
      </c>
      <c r="H44" s="268">
        <v>0</v>
      </c>
      <c r="I44" s="268">
        <v>0</v>
      </c>
      <c r="J44" s="268">
        <v>0</v>
      </c>
      <c r="K44" s="281">
        <v>0</v>
      </c>
      <c r="L44" s="268">
        <v>0</v>
      </c>
      <c r="M44" s="268">
        <v>0</v>
      </c>
      <c r="N44" s="269">
        <v>0</v>
      </c>
    </row>
    <row r="45" spans="1:14" ht="15.75" customHeight="1">
      <c r="A45" s="119" t="s">
        <v>245</v>
      </c>
      <c r="B45" s="270">
        <f t="shared" ref="B45:J45" si="5">B43+B44</f>
        <v>0</v>
      </c>
      <c r="C45" s="270">
        <f t="shared" si="5"/>
        <v>0</v>
      </c>
      <c r="D45" s="270">
        <f t="shared" si="5"/>
        <v>0</v>
      </c>
      <c r="E45" s="270">
        <f t="shared" si="5"/>
        <v>0</v>
      </c>
      <c r="F45" s="270">
        <f t="shared" si="5"/>
        <v>0</v>
      </c>
      <c r="G45" s="270">
        <f t="shared" si="5"/>
        <v>0</v>
      </c>
      <c r="H45" s="270">
        <f t="shared" si="5"/>
        <v>0</v>
      </c>
      <c r="I45" s="270">
        <f t="shared" si="5"/>
        <v>0</v>
      </c>
      <c r="J45" s="270">
        <f t="shared" si="5"/>
        <v>0</v>
      </c>
      <c r="K45" s="270">
        <f>K43</f>
        <v>-1081000</v>
      </c>
      <c r="L45" s="270">
        <f>L43</f>
        <v>-1081000</v>
      </c>
      <c r="M45" s="270">
        <f>M43+M44</f>
        <v>0</v>
      </c>
      <c r="N45" s="271">
        <f>SUM(B45:K45)</f>
        <v>-1081000</v>
      </c>
    </row>
    <row r="46" spans="1:14" ht="15.75" customHeight="1">
      <c r="A46" s="113" t="s">
        <v>248</v>
      </c>
      <c r="B46" s="266">
        <v>0</v>
      </c>
      <c r="C46" s="266">
        <v>0</v>
      </c>
      <c r="D46" s="266">
        <v>0</v>
      </c>
      <c r="E46" s="266">
        <v>0</v>
      </c>
      <c r="F46" s="266">
        <v>0</v>
      </c>
      <c r="G46" s="266">
        <v>0</v>
      </c>
      <c r="H46" s="266">
        <v>0</v>
      </c>
      <c r="I46" s="266">
        <v>0</v>
      </c>
      <c r="J46" s="266">
        <v>0</v>
      </c>
      <c r="K46" s="266">
        <v>0</v>
      </c>
      <c r="L46" s="266">
        <v>0</v>
      </c>
      <c r="M46" s="266">
        <v>0</v>
      </c>
      <c r="N46" s="267">
        <v>0</v>
      </c>
    </row>
    <row r="47" spans="1:14" ht="15.75" customHeight="1">
      <c r="A47" s="117" t="s">
        <v>250</v>
      </c>
      <c r="B47" s="268">
        <v>0</v>
      </c>
      <c r="C47" s="268">
        <v>0</v>
      </c>
      <c r="D47" s="268">
        <v>0</v>
      </c>
      <c r="E47" s="268">
        <v>0</v>
      </c>
      <c r="F47" s="268">
        <v>0</v>
      </c>
      <c r="G47" s="268">
        <v>0</v>
      </c>
      <c r="H47" s="268">
        <v>0</v>
      </c>
      <c r="I47" s="268">
        <v>0</v>
      </c>
      <c r="J47" s="268">
        <v>0</v>
      </c>
      <c r="K47" s="268">
        <v>0</v>
      </c>
      <c r="L47" s="268">
        <v>0</v>
      </c>
      <c r="M47" s="268">
        <v>0</v>
      </c>
      <c r="N47" s="269">
        <f>L47</f>
        <v>0</v>
      </c>
    </row>
    <row r="48" spans="1:14" s="2" customFormat="1" ht="15.75" customHeight="1">
      <c r="A48" s="125" t="str">
        <f>[1]ZZKW_s!A50</f>
        <v>Stan na 31 marca 2019 roku</v>
      </c>
      <c r="B48" s="274">
        <f t="shared" ref="B48:J48" si="6">B42+B45</f>
        <v>3707000</v>
      </c>
      <c r="C48" s="274">
        <f t="shared" si="6"/>
        <v>38412000</v>
      </c>
      <c r="D48" s="274">
        <f t="shared" si="6"/>
        <v>0</v>
      </c>
      <c r="E48" s="274">
        <f t="shared" si="6"/>
        <v>0</v>
      </c>
      <c r="F48" s="274">
        <f t="shared" si="6"/>
        <v>0</v>
      </c>
      <c r="G48" s="274">
        <f t="shared" si="6"/>
        <v>0</v>
      </c>
      <c r="H48" s="274">
        <f t="shared" si="6"/>
        <v>0</v>
      </c>
      <c r="I48" s="274">
        <f t="shared" si="6"/>
        <v>0</v>
      </c>
      <c r="J48" s="274">
        <f t="shared" si="6"/>
        <v>0</v>
      </c>
      <c r="K48" s="274">
        <f>K42+K43+K47</f>
        <v>30820000</v>
      </c>
      <c r="L48" s="274">
        <f>L42+L43+L47</f>
        <v>30820000</v>
      </c>
      <c r="M48" s="274">
        <f>M42+M45</f>
        <v>0</v>
      </c>
      <c r="N48" s="275">
        <f>N42+N43+N47</f>
        <v>72939000</v>
      </c>
    </row>
    <row r="49" spans="1:14" ht="15.75" customHeight="1">
      <c r="A49" s="113" t="s">
        <v>243</v>
      </c>
      <c r="B49" s="266">
        <v>0</v>
      </c>
      <c r="C49" s="266">
        <v>0</v>
      </c>
      <c r="D49" s="266">
        <v>0</v>
      </c>
      <c r="E49" s="266">
        <v>0</v>
      </c>
      <c r="F49" s="266">
        <v>0</v>
      </c>
      <c r="G49" s="266">
        <v>0</v>
      </c>
      <c r="H49" s="266">
        <v>0</v>
      </c>
      <c r="I49" s="266">
        <v>0</v>
      </c>
      <c r="J49" s="266">
        <v>0</v>
      </c>
      <c r="K49" s="266">
        <v>0</v>
      </c>
      <c r="L49" s="266">
        <v>0</v>
      </c>
      <c r="M49" s="266">
        <v>0</v>
      </c>
      <c r="N49" s="267">
        <v>0</v>
      </c>
    </row>
    <row r="50" spans="1:14" ht="15.75" customHeight="1">
      <c r="A50" s="117" t="s">
        <v>244</v>
      </c>
      <c r="B50" s="268">
        <v>0</v>
      </c>
      <c r="C50" s="268">
        <v>0</v>
      </c>
      <c r="D50" s="268">
        <v>0</v>
      </c>
      <c r="E50" s="268">
        <v>0</v>
      </c>
      <c r="F50" s="268">
        <v>0</v>
      </c>
      <c r="G50" s="268">
        <v>0</v>
      </c>
      <c r="H50" s="268">
        <v>0</v>
      </c>
      <c r="I50" s="268">
        <v>0</v>
      </c>
      <c r="J50" s="268">
        <v>0</v>
      </c>
      <c r="K50" s="268">
        <v>0</v>
      </c>
      <c r="L50" s="268">
        <v>0</v>
      </c>
      <c r="M50" s="268">
        <v>0</v>
      </c>
      <c r="N50" s="269">
        <v>0</v>
      </c>
    </row>
    <row r="51" spans="1:14" s="2" customFormat="1" ht="15.75" customHeight="1">
      <c r="A51" s="125" t="s">
        <v>245</v>
      </c>
      <c r="B51" s="274">
        <f t="shared" ref="B51:M51" si="7">B49+B50</f>
        <v>0</v>
      </c>
      <c r="C51" s="274">
        <f t="shared" si="7"/>
        <v>0</v>
      </c>
      <c r="D51" s="274">
        <f t="shared" si="7"/>
        <v>0</v>
      </c>
      <c r="E51" s="274">
        <f t="shared" si="7"/>
        <v>0</v>
      </c>
      <c r="F51" s="274">
        <f t="shared" si="7"/>
        <v>0</v>
      </c>
      <c r="G51" s="274">
        <f t="shared" si="7"/>
        <v>0</v>
      </c>
      <c r="H51" s="274">
        <f t="shared" si="7"/>
        <v>0</v>
      </c>
      <c r="I51" s="274">
        <f t="shared" si="7"/>
        <v>0</v>
      </c>
      <c r="J51" s="274">
        <f t="shared" si="7"/>
        <v>0</v>
      </c>
      <c r="K51" s="274">
        <f t="shared" si="7"/>
        <v>0</v>
      </c>
      <c r="L51" s="274">
        <f t="shared" si="7"/>
        <v>0</v>
      </c>
      <c r="M51" s="274">
        <f t="shared" si="7"/>
        <v>0</v>
      </c>
      <c r="N51" s="275"/>
    </row>
    <row r="52" spans="1:14" ht="15.75" customHeight="1">
      <c r="A52" s="117" t="s">
        <v>244</v>
      </c>
      <c r="B52" s="268">
        <v>0</v>
      </c>
      <c r="C52" s="268">
        <v>0</v>
      </c>
      <c r="D52" s="268">
        <v>0</v>
      </c>
      <c r="E52" s="268">
        <v>0</v>
      </c>
      <c r="F52" s="268">
        <v>0</v>
      </c>
      <c r="G52" s="268">
        <v>0</v>
      </c>
      <c r="H52" s="268">
        <v>0</v>
      </c>
      <c r="I52" s="268">
        <v>0</v>
      </c>
      <c r="J52" s="268">
        <v>0</v>
      </c>
      <c r="K52" s="268">
        <v>0</v>
      </c>
      <c r="L52" s="268">
        <v>0</v>
      </c>
      <c r="M52" s="268">
        <v>0</v>
      </c>
      <c r="N52" s="269">
        <v>0</v>
      </c>
    </row>
    <row r="53" spans="1:14" ht="15.75" customHeight="1">
      <c r="A53" s="117" t="s">
        <v>248</v>
      </c>
      <c r="B53" s="268">
        <v>0</v>
      </c>
      <c r="C53" s="268">
        <v>0</v>
      </c>
      <c r="D53" s="268">
        <v>0</v>
      </c>
      <c r="E53" s="268">
        <v>0</v>
      </c>
      <c r="F53" s="268">
        <v>0</v>
      </c>
      <c r="G53" s="268">
        <v>0</v>
      </c>
      <c r="H53" s="268">
        <v>0</v>
      </c>
      <c r="I53" s="268">
        <v>0</v>
      </c>
      <c r="J53" s="268">
        <v>0</v>
      </c>
      <c r="K53" s="268">
        <v>0</v>
      </c>
      <c r="L53" s="268">
        <v>0</v>
      </c>
      <c r="M53" s="268">
        <v>0</v>
      </c>
      <c r="N53" s="269">
        <v>0</v>
      </c>
    </row>
    <row r="54" spans="1:14" ht="15.75" customHeight="1">
      <c r="A54" s="117" t="s">
        <v>319</v>
      </c>
      <c r="B54" s="268">
        <v>0</v>
      </c>
      <c r="C54" s="268">
        <v>0</v>
      </c>
      <c r="D54" s="268">
        <v>0</v>
      </c>
      <c r="E54" s="268">
        <v>0</v>
      </c>
      <c r="F54" s="268">
        <v>0</v>
      </c>
      <c r="G54" s="268">
        <v>0</v>
      </c>
      <c r="H54" s="268">
        <v>0</v>
      </c>
      <c r="I54" s="268">
        <v>0</v>
      </c>
      <c r="J54" s="268">
        <v>0</v>
      </c>
      <c r="K54" s="268">
        <v>0</v>
      </c>
      <c r="L54" s="268">
        <v>0</v>
      </c>
      <c r="M54" s="268">
        <v>0</v>
      </c>
      <c r="N54" s="269">
        <f>SUM(B54:M54)</f>
        <v>0</v>
      </c>
    </row>
    <row r="55" spans="1:14" s="283" customFormat="1" ht="15.75" customHeight="1">
      <c r="A55" s="117" t="s">
        <v>277</v>
      </c>
      <c r="B55" s="268">
        <v>0</v>
      </c>
      <c r="C55" s="268">
        <v>0</v>
      </c>
      <c r="D55" s="268">
        <v>0</v>
      </c>
      <c r="E55" s="268">
        <v>0</v>
      </c>
      <c r="F55" s="268">
        <v>0</v>
      </c>
      <c r="G55" s="268">
        <v>0</v>
      </c>
      <c r="H55" s="268">
        <v>0</v>
      </c>
      <c r="I55" s="268">
        <v>0</v>
      </c>
      <c r="J55" s="268">
        <v>0</v>
      </c>
      <c r="K55" s="281">
        <v>0</v>
      </c>
      <c r="L55" s="281">
        <v>0</v>
      </c>
      <c r="M55" s="154" t="s">
        <v>239</v>
      </c>
      <c r="N55" s="282">
        <f>L55</f>
        <v>0</v>
      </c>
    </row>
    <row r="56" spans="1:14" ht="15.75" customHeight="1">
      <c r="A56" s="117" t="s">
        <v>259</v>
      </c>
      <c r="B56" s="268">
        <v>0</v>
      </c>
      <c r="C56" s="268">
        <v>0</v>
      </c>
      <c r="D56" s="268">
        <v>0</v>
      </c>
      <c r="E56" s="268">
        <v>0</v>
      </c>
      <c r="F56" s="268">
        <v>0</v>
      </c>
      <c r="G56" s="268">
        <v>0</v>
      </c>
      <c r="H56" s="268">
        <v>0</v>
      </c>
      <c r="I56" s="268">
        <v>0</v>
      </c>
      <c r="J56" s="268">
        <v>0</v>
      </c>
      <c r="K56" s="268">
        <v>0</v>
      </c>
      <c r="L56" s="268">
        <v>0</v>
      </c>
      <c r="M56" s="268">
        <v>0</v>
      </c>
      <c r="N56" s="269">
        <v>0</v>
      </c>
    </row>
    <row r="57" spans="1:14" ht="15.75" customHeight="1">
      <c r="A57" s="117" t="s">
        <v>260</v>
      </c>
      <c r="B57" s="268">
        <v>0</v>
      </c>
      <c r="C57" s="268">
        <v>0</v>
      </c>
      <c r="D57" s="268">
        <v>0</v>
      </c>
      <c r="E57" s="268">
        <v>0</v>
      </c>
      <c r="F57" s="268">
        <v>0</v>
      </c>
      <c r="G57" s="268">
        <v>0</v>
      </c>
      <c r="H57" s="268">
        <v>0</v>
      </c>
      <c r="I57" s="268">
        <v>0</v>
      </c>
      <c r="J57" s="268">
        <v>0</v>
      </c>
      <c r="K57" s="268">
        <v>0</v>
      </c>
      <c r="L57" s="268">
        <v>0</v>
      </c>
      <c r="M57" s="268">
        <v>0</v>
      </c>
      <c r="N57" s="269">
        <v>0</v>
      </c>
    </row>
    <row r="58" spans="1:14" ht="15.75" customHeight="1">
      <c r="A58" s="117" t="s">
        <v>261</v>
      </c>
      <c r="B58" s="268">
        <v>0</v>
      </c>
      <c r="C58" s="268">
        <v>0</v>
      </c>
      <c r="D58" s="268">
        <v>0</v>
      </c>
      <c r="E58" s="268">
        <v>0</v>
      </c>
      <c r="F58" s="268">
        <v>0</v>
      </c>
      <c r="G58" s="268">
        <v>0</v>
      </c>
      <c r="H58" s="268">
        <v>0</v>
      </c>
      <c r="I58" s="268">
        <v>0</v>
      </c>
      <c r="J58" s="268">
        <v>0</v>
      </c>
      <c r="K58" s="268">
        <v>0</v>
      </c>
      <c r="L58" s="268">
        <v>0</v>
      </c>
      <c r="M58" s="268">
        <v>0</v>
      </c>
      <c r="N58" s="269">
        <v>0</v>
      </c>
    </row>
    <row r="59" spans="1:14" ht="15.75" customHeight="1">
      <c r="A59" s="117" t="s">
        <v>262</v>
      </c>
      <c r="B59" s="268">
        <v>0</v>
      </c>
      <c r="C59" s="268">
        <v>0</v>
      </c>
      <c r="D59" s="268">
        <v>0</v>
      </c>
      <c r="E59" s="268">
        <v>0</v>
      </c>
      <c r="F59" s="268">
        <v>0</v>
      </c>
      <c r="G59" s="268">
        <v>0</v>
      </c>
      <c r="H59" s="268">
        <v>0</v>
      </c>
      <c r="I59" s="268">
        <v>0</v>
      </c>
      <c r="J59" s="268">
        <v>0</v>
      </c>
      <c r="K59" s="268">
        <v>0</v>
      </c>
      <c r="L59" s="268">
        <v>0</v>
      </c>
      <c r="M59" s="268">
        <v>0</v>
      </c>
      <c r="N59" s="269">
        <f>C59</f>
        <v>0</v>
      </c>
    </row>
    <row r="60" spans="1:14" ht="15.75" customHeight="1">
      <c r="A60" s="117" t="s">
        <v>263</v>
      </c>
      <c r="B60" s="268">
        <v>0</v>
      </c>
      <c r="C60" s="268">
        <v>0</v>
      </c>
      <c r="D60" s="268">
        <v>0</v>
      </c>
      <c r="E60" s="268">
        <v>0</v>
      </c>
      <c r="F60" s="268">
        <v>0</v>
      </c>
      <c r="G60" s="268">
        <v>0</v>
      </c>
      <c r="H60" s="268">
        <v>0</v>
      </c>
      <c r="I60" s="268">
        <v>0</v>
      </c>
      <c r="J60" s="268">
        <v>0</v>
      </c>
      <c r="K60" s="268">
        <v>0</v>
      </c>
      <c r="L60" s="268">
        <v>0</v>
      </c>
      <c r="M60" s="268">
        <v>0</v>
      </c>
      <c r="N60" s="269">
        <v>0</v>
      </c>
    </row>
    <row r="61" spans="1:14" ht="15.75" customHeight="1">
      <c r="A61" s="117" t="s">
        <v>264</v>
      </c>
      <c r="B61" s="268">
        <v>0</v>
      </c>
      <c r="C61" s="268">
        <v>0</v>
      </c>
      <c r="D61" s="268">
        <v>0</v>
      </c>
      <c r="E61" s="268">
        <v>0</v>
      </c>
      <c r="F61" s="268">
        <v>0</v>
      </c>
      <c r="G61" s="268">
        <v>0</v>
      </c>
      <c r="H61" s="268">
        <v>0</v>
      </c>
      <c r="I61" s="268">
        <v>0</v>
      </c>
      <c r="J61" s="268">
        <v>0</v>
      </c>
      <c r="K61" s="268">
        <v>0</v>
      </c>
      <c r="L61" s="268">
        <v>0</v>
      </c>
      <c r="M61" s="268">
        <v>0</v>
      </c>
      <c r="N61" s="269">
        <v>0</v>
      </c>
    </row>
    <row r="62" spans="1:14" ht="15.75" customHeight="1">
      <c r="A62" s="117" t="s">
        <v>265</v>
      </c>
      <c r="B62" s="268">
        <v>0</v>
      </c>
      <c r="C62" s="268">
        <v>0</v>
      </c>
      <c r="D62" s="268">
        <v>0</v>
      </c>
      <c r="E62" s="268">
        <v>0</v>
      </c>
      <c r="F62" s="268">
        <v>0</v>
      </c>
      <c r="G62" s="268">
        <v>0</v>
      </c>
      <c r="H62" s="268">
        <v>0</v>
      </c>
      <c r="I62" s="268">
        <v>0</v>
      </c>
      <c r="J62" s="268">
        <v>0</v>
      </c>
      <c r="K62" s="268">
        <v>0</v>
      </c>
      <c r="L62" s="268">
        <v>0</v>
      </c>
      <c r="M62" s="268">
        <v>0</v>
      </c>
      <c r="N62" s="269">
        <f>C62</f>
        <v>0</v>
      </c>
    </row>
    <row r="63" spans="1:14" ht="15.75" customHeight="1">
      <c r="A63" s="117" t="s">
        <v>266</v>
      </c>
      <c r="B63" s="268">
        <v>0</v>
      </c>
      <c r="C63" s="268">
        <v>0</v>
      </c>
      <c r="D63" s="268">
        <v>0</v>
      </c>
      <c r="E63" s="268">
        <v>0</v>
      </c>
      <c r="F63" s="268">
        <v>0</v>
      </c>
      <c r="G63" s="268">
        <v>0</v>
      </c>
      <c r="H63" s="268">
        <v>0</v>
      </c>
      <c r="I63" s="268">
        <v>0</v>
      </c>
      <c r="J63" s="268">
        <v>0</v>
      </c>
      <c r="K63" s="281">
        <v>0</v>
      </c>
      <c r="L63" s="268">
        <v>0</v>
      </c>
      <c r="M63" s="268">
        <v>0</v>
      </c>
      <c r="N63" s="269">
        <v>0</v>
      </c>
    </row>
    <row r="64" spans="1:14" ht="15.75" customHeight="1">
      <c r="A64" s="117" t="s">
        <v>267</v>
      </c>
      <c r="B64" s="268">
        <v>0</v>
      </c>
      <c r="C64" s="268">
        <v>0</v>
      </c>
      <c r="D64" s="268">
        <v>0</v>
      </c>
      <c r="E64" s="268">
        <v>0</v>
      </c>
      <c r="F64" s="268">
        <v>0</v>
      </c>
      <c r="G64" s="268">
        <v>0</v>
      </c>
      <c r="H64" s="268">
        <v>0</v>
      </c>
      <c r="I64" s="268">
        <v>0</v>
      </c>
      <c r="J64" s="268">
        <v>0</v>
      </c>
      <c r="K64" s="281">
        <v>0</v>
      </c>
      <c r="L64" s="268">
        <v>0</v>
      </c>
      <c r="M64" s="268">
        <v>0</v>
      </c>
      <c r="N64" s="269">
        <f>L64</f>
        <v>0</v>
      </c>
    </row>
    <row r="65" spans="1:14" ht="15.75" customHeight="1">
      <c r="A65" s="117" t="s">
        <v>268</v>
      </c>
      <c r="B65" s="268">
        <v>0</v>
      </c>
      <c r="C65" s="268">
        <v>0</v>
      </c>
      <c r="D65" s="268">
        <v>0</v>
      </c>
      <c r="E65" s="268">
        <v>0</v>
      </c>
      <c r="F65" s="268">
        <v>0</v>
      </c>
      <c r="G65" s="268">
        <v>0</v>
      </c>
      <c r="H65" s="268">
        <v>0</v>
      </c>
      <c r="I65" s="268">
        <v>0</v>
      </c>
      <c r="J65" s="268">
        <v>0</v>
      </c>
      <c r="K65" s="281">
        <v>0</v>
      </c>
      <c r="L65" s="268">
        <v>0</v>
      </c>
      <c r="M65" s="268">
        <v>0</v>
      </c>
      <c r="N65" s="269">
        <f>L65</f>
        <v>0</v>
      </c>
    </row>
    <row r="66" spans="1:14" ht="15.75" customHeight="1">
      <c r="A66" s="117" t="s">
        <v>279</v>
      </c>
      <c r="B66" s="268">
        <v>0</v>
      </c>
      <c r="C66" s="268">
        <v>0</v>
      </c>
      <c r="D66" s="268">
        <v>0</v>
      </c>
      <c r="E66" s="268">
        <v>0</v>
      </c>
      <c r="F66" s="268">
        <v>0</v>
      </c>
      <c r="G66" s="268">
        <v>0</v>
      </c>
      <c r="H66" s="268">
        <v>0</v>
      </c>
      <c r="I66" s="268">
        <v>0</v>
      </c>
      <c r="J66" s="268">
        <v>0</v>
      </c>
      <c r="K66" s="281">
        <v>0</v>
      </c>
      <c r="L66" s="268">
        <v>0</v>
      </c>
      <c r="M66" s="268">
        <v>0</v>
      </c>
      <c r="N66" s="269">
        <f>L66</f>
        <v>0</v>
      </c>
    </row>
    <row r="67" spans="1:14" ht="15.75" customHeight="1">
      <c r="A67" s="117" t="s">
        <v>280</v>
      </c>
      <c r="B67" s="268">
        <v>0</v>
      </c>
      <c r="C67" s="268">
        <v>0</v>
      </c>
      <c r="D67" s="268">
        <v>0</v>
      </c>
      <c r="E67" s="268">
        <v>0</v>
      </c>
      <c r="F67" s="268">
        <v>0</v>
      </c>
      <c r="G67" s="268">
        <v>0</v>
      </c>
      <c r="H67" s="268">
        <v>0</v>
      </c>
      <c r="I67" s="268">
        <v>0</v>
      </c>
      <c r="J67" s="268">
        <v>0</v>
      </c>
      <c r="K67" s="268">
        <v>0</v>
      </c>
      <c r="L67" s="268">
        <v>0</v>
      </c>
      <c r="M67" s="268">
        <v>0</v>
      </c>
      <c r="N67" s="269"/>
    </row>
    <row r="68" spans="1:14" ht="15.75" customHeight="1">
      <c r="A68" s="117" t="s">
        <v>268</v>
      </c>
      <c r="B68" s="268">
        <v>0</v>
      </c>
      <c r="C68" s="268">
        <v>0</v>
      </c>
      <c r="D68" s="268">
        <v>0</v>
      </c>
      <c r="E68" s="268">
        <v>0</v>
      </c>
      <c r="F68" s="268">
        <v>0</v>
      </c>
      <c r="G68" s="268">
        <v>0</v>
      </c>
      <c r="H68" s="268">
        <v>0</v>
      </c>
      <c r="I68" s="268">
        <v>0</v>
      </c>
      <c r="J68" s="268">
        <v>0</v>
      </c>
      <c r="K68" s="268">
        <v>0</v>
      </c>
      <c r="L68" s="268">
        <v>0</v>
      </c>
      <c r="M68" s="268">
        <v>0</v>
      </c>
      <c r="N68" s="269"/>
    </row>
    <row r="69" spans="1:14" ht="15.75" customHeight="1">
      <c r="A69" s="117" t="s">
        <v>272</v>
      </c>
      <c r="B69" s="268">
        <v>0</v>
      </c>
      <c r="C69" s="268">
        <v>0</v>
      </c>
      <c r="D69" s="268">
        <v>0</v>
      </c>
      <c r="E69" s="268">
        <v>0</v>
      </c>
      <c r="F69" s="268">
        <v>0</v>
      </c>
      <c r="G69" s="268">
        <v>0</v>
      </c>
      <c r="H69" s="268">
        <v>0</v>
      </c>
      <c r="I69" s="268">
        <v>0</v>
      </c>
      <c r="J69" s="268">
        <v>0</v>
      </c>
      <c r="K69" s="268">
        <v>0</v>
      </c>
      <c r="L69" s="268">
        <v>0</v>
      </c>
      <c r="M69" s="268">
        <v>0</v>
      </c>
      <c r="N69" s="269">
        <v>0</v>
      </c>
    </row>
    <row r="70" spans="1:14" ht="15.75" customHeight="1">
      <c r="A70" s="132" t="str">
        <f>A48</f>
        <v>Stan na 31 marca 2019 roku</v>
      </c>
      <c r="B70" s="276">
        <f>SUM(B48,B51,B52,B53,B55,B56,B57,B58,B59,B60,B61,B63,B69,B54)</f>
        <v>3707000</v>
      </c>
      <c r="C70" s="276">
        <f t="shared" ref="C70:N70" si="8">SUM(C48,C51,C52,C53,C55,C56,C57,C58,C59,C60,C61,C63,C69,C54)</f>
        <v>38412000</v>
      </c>
      <c r="D70" s="276">
        <f t="shared" si="8"/>
        <v>0</v>
      </c>
      <c r="E70" s="276">
        <f t="shared" si="8"/>
        <v>0</v>
      </c>
      <c r="F70" s="276">
        <f t="shared" si="8"/>
        <v>0</v>
      </c>
      <c r="G70" s="276">
        <f t="shared" si="8"/>
        <v>0</v>
      </c>
      <c r="H70" s="276">
        <f t="shared" si="8"/>
        <v>0</v>
      </c>
      <c r="I70" s="276">
        <f t="shared" si="8"/>
        <v>0</v>
      </c>
      <c r="J70" s="276">
        <f t="shared" si="8"/>
        <v>0</v>
      </c>
      <c r="K70" s="276">
        <f t="shared" si="8"/>
        <v>30820000</v>
      </c>
      <c r="L70" s="276">
        <f t="shared" si="8"/>
        <v>30820000</v>
      </c>
      <c r="M70" s="276">
        <f t="shared" si="8"/>
        <v>0</v>
      </c>
      <c r="N70" s="277">
        <f t="shared" si="8"/>
        <v>72939000</v>
      </c>
    </row>
    <row r="71" spans="1:14">
      <c r="A71" s="284"/>
      <c r="B71" s="285"/>
      <c r="C71" s="285"/>
      <c r="D71" s="285"/>
      <c r="E71" s="285"/>
      <c r="F71" s="285"/>
      <c r="G71" s="285"/>
      <c r="H71" s="285"/>
      <c r="I71" s="285"/>
      <c r="J71" s="285"/>
      <c r="K71" s="285"/>
      <c r="L71" s="285"/>
      <c r="M71" s="285"/>
      <c r="N71" s="285"/>
    </row>
  </sheetData>
  <mergeCells count="6">
    <mergeCell ref="A1:N1"/>
    <mergeCell ref="A2:A3"/>
    <mergeCell ref="B2:N2"/>
    <mergeCell ref="A37:N37"/>
    <mergeCell ref="A38:A39"/>
    <mergeCell ref="B38:N38"/>
  </mergeCells>
  <pageMargins left="0.70866141732283472" right="0.70866141732283472" top="0.74803149606299213" bottom="0.74803149606299213" header="0.31496062992125984" footer="0.31496062992125984"/>
  <pageSetup paperSize="9" scale="71" firstPageNumber="9" fitToHeight="0" orientation="landscape" r:id="rId1"/>
  <headerFooter>
    <oddHeader>&amp;L&amp;8&amp;KE73E2AŚródroczne jednostkowe sprawozdanie finansowe  Ailleron SA za okres od 1 stycznia 2019 r. do 31 marca 2019 r.</oddHeader>
    <oddFooter>&amp;C&amp;P</oddFooter>
  </headerFooter>
  <rowBreaks count="1" manualBreakCount="1">
    <brk id="36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S Bilans</vt:lpstr>
      <vt:lpstr>S RZiS</vt:lpstr>
      <vt:lpstr>S CF</vt:lpstr>
      <vt:lpstr>ZZKW_s</vt:lpstr>
      <vt:lpstr>J Bilans </vt:lpstr>
      <vt:lpstr>J RZiS </vt:lpstr>
      <vt:lpstr>J CF </vt:lpstr>
      <vt:lpstr>J ZZK</vt:lpstr>
      <vt:lpstr>'J Bilans '!Obszar_wydruku</vt:lpstr>
      <vt:lpstr>'J CF '!Obszar_wydruku</vt:lpstr>
      <vt:lpstr>'J RZiS '!Obszar_wydruku</vt:lpstr>
      <vt:lpstr>'J ZZK'!Obszar_wydruku</vt:lpstr>
      <vt:lpstr>'S Bilans'!Obszar_wydruku</vt:lpstr>
      <vt:lpstr>'S CF'!Obszar_wydruku</vt:lpstr>
      <vt:lpstr>'S RZiS'!Obszar_wydruku</vt:lpstr>
      <vt:lpstr>ZZKW_s!Obszar_wydruku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2019-05-30T16:21:09Z</dcterms:modified>
</cp:coreProperties>
</file>